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lcsvenska-my.sharepoint.com/personal/daniel_englund_slc_fi/Documents/Ekonomilaboratoriet/Ekonomiverktygsback/"/>
    </mc:Choice>
  </mc:AlternateContent>
  <xr:revisionPtr revIDLastSave="146" documentId="13_ncr:1_{CA304FD7-96CC-4A59-9027-9CD6732A65A4}" xr6:coauthVersionLast="47" xr6:coauthVersionMax="47" xr10:uidLastSave="{7329EAC1-2377-4AE1-A7B1-E6220D835559}"/>
  <bookViews>
    <workbookView xWindow="28680" yWindow="-120" windowWidth="29040" windowHeight="15840" activeTab="2" xr2:uid="{F79AD3D4-1E2C-4622-B8D4-5653D4355E8C}"/>
  </bookViews>
  <sheets>
    <sheet name="Kassaflödesanalys" sheetId="3" r:id="rId1"/>
    <sheet name="Årsbudget" sheetId="2" r:id="rId2"/>
    <sheet name="Budget 6 år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3" i="2" l="1"/>
  <c r="C27" i="2"/>
  <c r="C62" i="3"/>
  <c r="D14" i="3"/>
  <c r="F53" i="2"/>
  <c r="D12" i="3"/>
  <c r="D35" i="1"/>
  <c r="C54" i="1"/>
  <c r="C66" i="3"/>
  <c r="D54" i="1" l="1"/>
  <c r="C60" i="3"/>
  <c r="C55" i="3"/>
  <c r="C50" i="3"/>
  <c r="C43" i="3"/>
  <c r="C29" i="3"/>
  <c r="C25" i="3"/>
  <c r="C18" i="3"/>
  <c r="D58" i="3" l="1"/>
  <c r="D55" i="3"/>
  <c r="D57" i="3"/>
  <c r="D54" i="3"/>
  <c r="D53" i="3"/>
  <c r="D47" i="3"/>
  <c r="D48" i="3"/>
  <c r="D49" i="3"/>
  <c r="C32" i="3"/>
  <c r="D16" i="3" s="1"/>
  <c r="D46" i="3" l="1"/>
  <c r="D45" i="3"/>
  <c r="D52" i="3"/>
  <c r="D50" i="3"/>
  <c r="D59" i="3"/>
  <c r="D60" i="3"/>
  <c r="D15" i="3"/>
  <c r="D27" i="3"/>
  <c r="D31" i="3"/>
  <c r="D29" i="3"/>
  <c r="D25" i="3"/>
  <c r="D28" i="3"/>
  <c r="D32" i="3"/>
  <c r="D23" i="3"/>
  <c r="D21" i="3"/>
  <c r="D13" i="3"/>
  <c r="D24" i="3"/>
  <c r="D18" i="3"/>
  <c r="D17" i="3"/>
  <c r="D22" i="3"/>
  <c r="E53" i="2" l="1"/>
  <c r="G53" i="2" s="1"/>
  <c r="H53" i="2" s="1"/>
  <c r="I53" i="2" s="1"/>
  <c r="J53" i="2" s="1"/>
  <c r="K53" i="2" s="1"/>
  <c r="L53" i="2" s="1"/>
  <c r="M53" i="2" s="1"/>
  <c r="N53" i="2" s="1"/>
  <c r="C43" i="1"/>
  <c r="C25" i="1"/>
  <c r="D25" i="1"/>
  <c r="E25" i="1"/>
  <c r="F25" i="1"/>
  <c r="G25" i="1"/>
  <c r="H25" i="1"/>
  <c r="C44" i="2"/>
  <c r="C46" i="2" s="1"/>
  <c r="C51" i="2" s="1"/>
  <c r="C52" i="2" s="1"/>
  <c r="D44" i="2"/>
  <c r="E44" i="2"/>
  <c r="F44" i="2"/>
  <c r="G44" i="2"/>
  <c r="H44" i="2"/>
  <c r="I44" i="2"/>
  <c r="J44" i="2"/>
  <c r="K44" i="2"/>
  <c r="L44" i="2"/>
  <c r="M44" i="2"/>
  <c r="N44" i="2"/>
  <c r="D27" i="2"/>
  <c r="E27" i="2"/>
  <c r="F27" i="2"/>
  <c r="G27" i="2"/>
  <c r="H27" i="2"/>
  <c r="I27" i="2"/>
  <c r="J27" i="2"/>
  <c r="K27" i="2"/>
  <c r="L27" i="2"/>
  <c r="M27" i="2"/>
  <c r="N27" i="2"/>
  <c r="C45" i="1" l="1"/>
  <c r="C52" i="1" s="1"/>
  <c r="D39" i="3"/>
  <c r="D40" i="3"/>
  <c r="D37" i="3"/>
  <c r="D41" i="3"/>
  <c r="D38" i="3"/>
  <c r="D42" i="3"/>
  <c r="D43" i="3"/>
  <c r="K46" i="2"/>
  <c r="K51" i="2" s="1"/>
  <c r="G46" i="2"/>
  <c r="G51" i="2" s="1"/>
  <c r="N46" i="2"/>
  <c r="N51" i="2" s="1"/>
  <c r="J46" i="2"/>
  <c r="J51" i="2" s="1"/>
  <c r="F46" i="2"/>
  <c r="F51" i="2" s="1"/>
  <c r="M46" i="2"/>
  <c r="M51" i="2" s="1"/>
  <c r="I46" i="2"/>
  <c r="I51" i="2" s="1"/>
  <c r="E46" i="2"/>
  <c r="E51" i="2" s="1"/>
  <c r="L46" i="2"/>
  <c r="L51" i="2" s="1"/>
  <c r="H46" i="2"/>
  <c r="H51" i="2" s="1"/>
  <c r="D46" i="2"/>
  <c r="D51" i="2" s="1"/>
  <c r="D50" i="2"/>
  <c r="C53" i="1" l="1"/>
  <c r="D51" i="1" s="1"/>
  <c r="E54" i="1"/>
  <c r="D36" i="1"/>
  <c r="D43" i="1" s="1"/>
  <c r="D45" i="1" s="1"/>
  <c r="D52" i="1" s="1"/>
  <c r="D52" i="2"/>
  <c r="E50" i="2" s="1"/>
  <c r="E52" i="2" s="1"/>
  <c r="F50" i="2" s="1"/>
  <c r="F52" i="2" s="1"/>
  <c r="G50" i="2" s="1"/>
  <c r="G52" i="2" s="1"/>
  <c r="H50" i="2" s="1"/>
  <c r="D53" i="1" l="1"/>
  <c r="E51" i="1" s="1"/>
  <c r="F54" i="1"/>
  <c r="E36" i="1"/>
  <c r="E43" i="1" s="1"/>
  <c r="E45" i="1" s="1"/>
  <c r="E52" i="1" s="1"/>
  <c r="H52" i="2"/>
  <c r="I50" i="2" s="1"/>
  <c r="E53" i="1" l="1"/>
  <c r="F51" i="1" s="1"/>
  <c r="G54" i="1"/>
  <c r="F36" i="1"/>
  <c r="F43" i="1" s="1"/>
  <c r="F45" i="1" s="1"/>
  <c r="F52" i="1" s="1"/>
  <c r="I52" i="2"/>
  <c r="J50" i="2" s="1"/>
  <c r="F53" i="1" l="1"/>
  <c r="G51" i="1" s="1"/>
  <c r="H54" i="1"/>
  <c r="H36" i="1" s="1"/>
  <c r="H43" i="1" s="1"/>
  <c r="H45" i="1" s="1"/>
  <c r="H52" i="1" s="1"/>
  <c r="G36" i="1"/>
  <c r="G43" i="1" s="1"/>
  <c r="G45" i="1" s="1"/>
  <c r="G52" i="1" s="1"/>
  <c r="J52" i="2"/>
  <c r="K50" i="2" s="1"/>
  <c r="G53" i="1" l="1"/>
  <c r="H51" i="1" s="1"/>
  <c r="H53" i="1" s="1"/>
  <c r="K52" i="2"/>
  <c r="L50" i="2" s="1"/>
  <c r="L52" i="2" l="1"/>
  <c r="M50" i="2" s="1"/>
  <c r="M52" i="2" s="1"/>
  <c r="N50" i="2" s="1"/>
  <c r="N52" i="2" s="1"/>
</calcChain>
</file>

<file path=xl/sharedStrings.xml><?xml version="1.0" encoding="utf-8"?>
<sst xmlns="http://schemas.openxmlformats.org/spreadsheetml/2006/main" count="142" uniqueCount="83">
  <si>
    <t>Kassa 1.1</t>
  </si>
  <si>
    <t>Kassa 31.12</t>
  </si>
  <si>
    <t>Likviditetsbudget 6 år</t>
  </si>
  <si>
    <t>INKOMSTER</t>
  </si>
  <si>
    <t>Husdjursproduktion</t>
  </si>
  <si>
    <t>Direkta stöd</t>
  </si>
  <si>
    <t>Växtproduktion</t>
  </si>
  <si>
    <t>Andra inkomster</t>
  </si>
  <si>
    <t>Realisering av egendom</t>
  </si>
  <si>
    <t xml:space="preserve"> - Försäljning av produktionsdjur</t>
  </si>
  <si>
    <t>Investeringsstöd</t>
  </si>
  <si>
    <t xml:space="preserve"> - Växtproduktion</t>
  </si>
  <si>
    <t xml:space="preserve"> - Husdjursproduktion</t>
  </si>
  <si>
    <t xml:space="preserve"> - Försäljning av maskiner</t>
  </si>
  <si>
    <t xml:space="preserve"> - Åker, skog, tomter</t>
  </si>
  <si>
    <t>Inkomster från skogsbruket</t>
  </si>
  <si>
    <t>Ränteinkomster och dividender</t>
  </si>
  <si>
    <t>UTGIFTER</t>
  </si>
  <si>
    <t>Anskaffning av produktionsdjur</t>
  </si>
  <si>
    <t>Åkerarrende</t>
  </si>
  <si>
    <t>Övriga utgifter</t>
  </si>
  <si>
    <t>Investeringsutgifter</t>
  </si>
  <si>
    <t>Skogsbrukets utgifter</t>
  </si>
  <si>
    <t>Fastighetsskatt</t>
  </si>
  <si>
    <t>Andra skatter</t>
  </si>
  <si>
    <t>Sammanlagt</t>
  </si>
  <si>
    <t>Förändring i kassan</t>
  </si>
  <si>
    <t>Januari</t>
  </si>
  <si>
    <t>Lånesaldo  31.12</t>
  </si>
  <si>
    <t>Lyft av lån</t>
  </si>
  <si>
    <t>Likviditetsbudget 1 år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</si>
  <si>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</si>
  <si>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</si>
  <si>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</si>
  <si>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</si>
  <si>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</si>
  <si>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</si>
  <si>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</si>
  <si>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</si>
  <si>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</si>
  <si>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</si>
  <si>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</si>
  <si>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Kassa månadens sista dag</t>
  </si>
  <si>
    <t>Kassa månadens första dag</t>
  </si>
  <si>
    <t>Lånesaldo  månadens sista dag</t>
  </si>
  <si>
    <t xml:space="preserve"> - Amorteringar</t>
  </si>
  <si>
    <t xml:space="preserve"> - Räntor</t>
  </si>
  <si>
    <t xml:space="preserve"> - Skötselavgifter</t>
  </si>
  <si>
    <t>Amorteringar, räntor och skötselavgifter</t>
  </si>
  <si>
    <t>Anställdas löner + lönebikostnader</t>
  </si>
  <si>
    <t>Egen lön</t>
  </si>
  <si>
    <t>Inkomster - utgifter</t>
  </si>
  <si>
    <t>Arbetstagares lön + lönebikostnader</t>
  </si>
  <si>
    <t>Övriga inkomster</t>
  </si>
  <si>
    <t>Försäkringar</t>
  </si>
  <si>
    <t>INKOMSTER/år</t>
  </si>
  <si>
    <t>UTGIFTER/år</t>
  </si>
  <si>
    <t>Egen lön/år</t>
  </si>
  <si>
    <t>Inkomster - utgifter/år</t>
  </si>
  <si>
    <t>Som grund för utgifterna och inkomsterna kan användas fjolårets bokföring samt olika TB-kalkyler</t>
  </si>
  <si>
    <t>Uppgjord av Daniel Englund, projektledare Ekonomilaboratoriet, ÖSP 2020</t>
  </si>
  <si>
    <t>Kassaflödesanalys 1 år</t>
  </si>
  <si>
    <t>Stöd husdjursproduktion</t>
  </si>
  <si>
    <t>Stöd växtproduktion</t>
  </si>
  <si>
    <t>Investeringsverksamheten</t>
  </si>
  <si>
    <t>Löpande verksamheten</t>
  </si>
  <si>
    <t>Finansieringsverksamheten</t>
  </si>
  <si>
    <t>Periodens inbetalningar</t>
  </si>
  <si>
    <t>INBETALNINGAR</t>
  </si>
  <si>
    <t>% av periodens inbetalningar</t>
  </si>
  <si>
    <t>Åker, skog tomter</t>
  </si>
  <si>
    <t>Inköp av maskiner</t>
  </si>
  <si>
    <t>Produktionsdjur</t>
  </si>
  <si>
    <t>Värdepapper</t>
  </si>
  <si>
    <t>Amorteringar</t>
  </si>
  <si>
    <t>Räntor</t>
  </si>
  <si>
    <t>Skötselavgifter lån</t>
  </si>
  <si>
    <t>% av periodens utbetalningar</t>
  </si>
  <si>
    <t>Inköp av egendom</t>
  </si>
  <si>
    <t>Periodens utbetalningar</t>
  </si>
  <si>
    <t>Periodens kassaflöde</t>
  </si>
  <si>
    <t>Stöd från skogsbruket</t>
  </si>
  <si>
    <t>Kassaflöde efter lön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</si>
</sst>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164" fontId="0" fillId="0" borderId="0" xfId="0" applyNumberFormat="1"/>
    <xf numFmtId="0" fontId="0" fillId="0" borderId="1" xfId="0" applyBorder="1"/>
    <xf numFmtId="0" fontId="2" fillId="0" borderId="0" xfId="0" applyFont="1"/>
    <xf numFmtId="0" fontId="0" fillId="0" borderId="2" xfId="0" applyBorder="1"/>
    <xf numFmtId="0" fontId="4" fillId="0" borderId="0" xfId="0" applyFont="1"/>
    <xf numFmtId="0" fontId="0" fillId="0" borderId="3" xfId="0" applyBorder="1"/>
    <xf numFmtId="2" fontId="0" fillId="0" borderId="0" xfId="0" applyNumberFormat="1"/>
    <xf numFmtId="0" fontId="5" fillId="0" borderId="0" xfId="0" applyFont="1"/>
    <xf numFmtId="164" fontId="0" fillId="0" borderId="1" xfId="0" applyNumberFormat="1" applyBorder="1"/>
    <xf numFmtId="164" fontId="2" fillId="0" borderId="0" xfId="0" applyNumberFormat="1" applyFont="1"/>
    <xf numFmtId="164" fontId="0" fillId="0" borderId="2" xfId="0" applyNumberFormat="1" applyBorder="1"/>
    <xf numFmtId="49" fontId="0" fillId="0" borderId="0" xfId="0" applyNumberFormat="1"/>
    <xf numFmtId="44" fontId="0" fillId="0" borderId="0" xfId="3" applyFont="1"/>
    <xf numFmtId="44" fontId="0" fillId="0" borderId="1" xfId="3" applyFont="1" applyBorder="1"/>
    <xf numFmtId="44" fontId="2" fillId="0" borderId="0" xfId="3" applyFont="1" applyBorder="1"/>
    <xf numFmtId="44" fontId="2" fillId="0" borderId="0" xfId="3" applyFont="1"/>
    <xf numFmtId="44" fontId="0" fillId="0" borderId="2" xfId="3" applyFont="1" applyBorder="1"/>
    <xf numFmtId="44" fontId="7" fillId="0" borderId="0" xfId="3" applyFont="1"/>
    <xf numFmtId="44" fontId="7" fillId="0" borderId="1" xfId="3" applyFont="1" applyBorder="1"/>
    <xf numFmtId="44" fontId="7" fillId="0" borderId="2" xfId="3" applyFont="1" applyBorder="1"/>
    <xf numFmtId="164" fontId="7" fillId="0" borderId="0" xfId="0" applyNumberFormat="1" applyFont="1"/>
    <xf numFmtId="0" fontId="0" fillId="0" borderId="4" xfId="0" applyBorder="1"/>
    <xf numFmtId="164" fontId="7" fillId="0" borderId="4" xfId="0" applyNumberFormat="1" applyFont="1" applyBorder="1"/>
    <xf numFmtId="164" fontId="8" fillId="0" borderId="0" xfId="0" applyNumberFormat="1" applyFont="1"/>
    <xf numFmtId="44" fontId="9" fillId="0" borderId="0" xfId="0" applyNumberFormat="1" applyFont="1"/>
    <xf numFmtId="164" fontId="9" fillId="0" borderId="2" xfId="0" applyNumberFormat="1" applyFont="1" applyBorder="1"/>
    <xf numFmtId="164" fontId="9" fillId="0" borderId="0" xfId="0" applyNumberFormat="1" applyFont="1"/>
    <xf numFmtId="0" fontId="0" fillId="0" borderId="5" xfId="0" applyBorder="1"/>
    <xf numFmtId="164" fontId="7" fillId="0" borderId="5" xfId="0" applyNumberFormat="1" applyFont="1" applyBorder="1"/>
    <xf numFmtId="0" fontId="0" fillId="2" borderId="0" xfId="0" applyFill="1"/>
    <xf numFmtId="164" fontId="7" fillId="2" borderId="0" xfId="0" applyNumberFormat="1" applyFont="1" applyFill="1"/>
    <xf numFmtId="0" fontId="0" fillId="2" borderId="4" xfId="0" applyFill="1" applyBorder="1"/>
    <xf numFmtId="164" fontId="7" fillId="2" borderId="4" xfId="0" applyNumberFormat="1" applyFont="1" applyFill="1" applyBorder="1"/>
    <xf numFmtId="0" fontId="2" fillId="2" borderId="0" xfId="0" applyFont="1" applyFill="1"/>
    <xf numFmtId="0" fontId="0" fillId="3" borderId="0" xfId="0" applyFill="1"/>
    <xf numFmtId="164" fontId="7" fillId="3" borderId="0" xfId="0" applyNumberFormat="1" applyFont="1" applyFill="1"/>
    <xf numFmtId="0" fontId="0" fillId="3" borderId="4" xfId="0" applyFill="1" applyBorder="1"/>
    <xf numFmtId="164" fontId="7" fillId="3" borderId="4" xfId="0" applyNumberFormat="1" applyFont="1" applyFill="1" applyBorder="1"/>
    <xf numFmtId="0" fontId="2" fillId="3" borderId="0" xfId="0" applyFont="1" applyFill="1"/>
    <xf numFmtId="0" fontId="0" fillId="4" borderId="4" xfId="0" applyFill="1" applyBorder="1"/>
    <xf numFmtId="164" fontId="7" fillId="4" borderId="4" xfId="0" applyNumberFormat="1" applyFont="1" applyFill="1" applyBorder="1"/>
    <xf numFmtId="0" fontId="2" fillId="4" borderId="0" xfId="0" applyFont="1" applyFill="1"/>
    <xf numFmtId="164" fontId="2" fillId="2" borderId="0" xfId="0" applyNumberFormat="1" applyFont="1" applyFill="1"/>
    <xf numFmtId="10" fontId="2" fillId="2" borderId="0" xfId="0" applyNumberFormat="1" applyFont="1" applyFill="1"/>
    <xf numFmtId="0" fontId="0" fillId="4" borderId="0" xfId="0" applyFill="1"/>
    <xf numFmtId="164" fontId="7" fillId="4" borderId="0" xfId="0" applyNumberFormat="1" applyFont="1" applyFill="1"/>
    <xf numFmtId="164" fontId="2" fillId="3" borderId="0" xfId="0" applyNumberFormat="1" applyFont="1" applyFill="1"/>
    <xf numFmtId="164" fontId="2" fillId="4" borderId="0" xfId="0" applyNumberFormat="1" applyFont="1" applyFill="1"/>
    <xf numFmtId="10" fontId="0" fillId="0" borderId="0" xfId="0" applyNumberFormat="1"/>
    <xf numFmtId="10" fontId="0" fillId="3" borderId="0" xfId="0" applyNumberFormat="1" applyFill="1"/>
    <xf numFmtId="10" fontId="2" fillId="3" borderId="0" xfId="0" applyNumberFormat="1" applyFont="1" applyFill="1"/>
    <xf numFmtId="164" fontId="10" fillId="0" borderId="0" xfId="0" applyNumberFormat="1" applyFont="1"/>
    <xf numFmtId="164" fontId="9" fillId="3" borderId="0" xfId="0" applyNumberFormat="1" applyFont="1" applyFill="1"/>
    <xf numFmtId="164" fontId="9" fillId="3" borderId="4" xfId="3" applyNumberFormat="1" applyFont="1" applyFill="1" applyBorder="1"/>
    <xf numFmtId="164" fontId="10" fillId="4" borderId="0" xfId="0" applyNumberFormat="1" applyFont="1" applyFill="1"/>
    <xf numFmtId="10" fontId="2" fillId="2" borderId="4" xfId="0" applyNumberFormat="1" applyFont="1" applyFill="1" applyBorder="1"/>
    <xf numFmtId="10" fontId="2" fillId="3" borderId="4" xfId="0" applyNumberFormat="1" applyFont="1" applyFill="1" applyBorder="1"/>
    <xf numFmtId="9" fontId="7" fillId="4" borderId="0" xfId="4" applyFont="1" applyFill="1" applyBorder="1"/>
    <xf numFmtId="9" fontId="7" fillId="0" borderId="0" xfId="4" applyFont="1" applyBorder="1"/>
    <xf numFmtId="9" fontId="7" fillId="0" borderId="4" xfId="4" applyFont="1" applyBorder="1"/>
    <xf numFmtId="9" fontId="7" fillId="4" borderId="4" xfId="4" applyFont="1" applyFill="1" applyBorder="1"/>
    <xf numFmtId="164" fontId="11" fillId="0" borderId="0" xfId="0" applyNumberFormat="1" applyFont="1"/>
    <xf numFmtId="10" fontId="12" fillId="2" borderId="0" xfId="0" applyNumberFormat="1" applyFont="1" applyFill="1"/>
    <xf numFmtId="10" fontId="12" fillId="2" borderId="4" xfId="0" applyNumberFormat="1" applyFont="1" applyFill="1" applyBorder="1"/>
    <xf numFmtId="10" fontId="13" fillId="2" borderId="0" xfId="0" applyNumberFormat="1" applyFont="1" applyFill="1"/>
    <xf numFmtId="10" fontId="12" fillId="3" borderId="0" xfId="0" applyNumberFormat="1" applyFont="1" applyFill="1"/>
    <xf numFmtId="10" fontId="12" fillId="3" borderId="4" xfId="0" applyNumberFormat="1" applyFont="1" applyFill="1" applyBorder="1"/>
    <xf numFmtId="10" fontId="13" fillId="3" borderId="0" xfId="0" applyNumberFormat="1" applyFont="1" applyFill="1"/>
    <xf numFmtId="10" fontId="12" fillId="4" borderId="0" xfId="0" applyNumberFormat="1" applyFont="1" applyFill="1"/>
    <xf numFmtId="10" fontId="12" fillId="4" borderId="4" xfId="0" applyNumberFormat="1" applyFont="1" applyFill="1" applyBorder="1"/>
    <xf numFmtId="10" fontId="13" fillId="4" borderId="0" xfId="0" applyNumberFormat="1" applyFont="1" applyFill="1"/>
    <xf numFmtId="10" fontId="12" fillId="0" borderId="5" xfId="0" applyNumberFormat="1" applyFont="1" applyBorder="1"/>
    <xf numFmtId="10" fontId="13" fillId="0" borderId="0" xfId="0" applyNumberFormat="1" applyFont="1"/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5">
    <cellStyle name="Currency" xfId="3" builtinId="4"/>
    <cellStyle name="Hyperlink" xfId="1" xr:uid="{C9E596ED-9189-4E98-838D-6B2BD55A447C}"/>
    <cellStyle name="Normal" xfId="0" builtinId="0"/>
    <cellStyle name="Per cent" xfId="4" builtinId="5"/>
    <cellStyle name="Valuta 2" xfId="2" xr:uid="{958151A2-0235-472E-90F7-464CC84020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</xdr:colOff>
      <xdr:row>0</xdr:row>
      <xdr:rowOff>76200</xdr:rowOff>
    </xdr:from>
    <xdr:to>
      <xdr:col>8</xdr:col>
      <xdr:colOff>186530</xdr:colOff>
      <xdr:row>4</xdr:row>
      <xdr:rowOff>34925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D5486655-7E39-41DA-8540-6546261C61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2075" y="76200"/>
          <a:ext cx="2431255" cy="714375"/>
        </a:xfrm>
        <a:prstGeom prst="rect">
          <a:avLst/>
        </a:prstGeom>
      </xdr:spPr>
    </xdr:pic>
    <xdr:clientData/>
  </xdr:twoCellAnchor>
  <xdr:twoCellAnchor editAs="oneCell">
    <xdr:from>
      <xdr:col>1</xdr:col>
      <xdr:colOff>1483499</xdr:colOff>
      <xdr:row>0</xdr:row>
      <xdr:rowOff>150000</xdr:rowOff>
    </xdr:from>
    <xdr:to>
      <xdr:col>4</xdr:col>
      <xdr:colOff>3119</xdr:colOff>
      <xdr:row>3</xdr:row>
      <xdr:rowOff>38100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6C789F26-9054-4F43-8BD5-63B5B60898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3099" y="150000"/>
          <a:ext cx="2932152" cy="459600"/>
        </a:xfrm>
        <a:prstGeom prst="rect">
          <a:avLst/>
        </a:prstGeom>
      </xdr:spPr>
    </xdr:pic>
    <xdr:clientData/>
  </xdr:twoCellAnchor>
  <xdr:twoCellAnchor editAs="oneCell">
    <xdr:from>
      <xdr:col>0</xdr:col>
      <xdr:colOff>604801</xdr:colOff>
      <xdr:row>0</xdr:row>
      <xdr:rowOff>76200</xdr:rowOff>
    </xdr:from>
    <xdr:to>
      <xdr:col>1</xdr:col>
      <xdr:colOff>1159835</xdr:colOff>
      <xdr:row>3</xdr:row>
      <xdr:rowOff>166725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369F44B2-D421-4193-B3C9-2902A05341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801" y="76200"/>
          <a:ext cx="1158284" cy="6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</xdr:colOff>
      <xdr:row>0</xdr:row>
      <xdr:rowOff>76200</xdr:rowOff>
    </xdr:from>
    <xdr:to>
      <xdr:col>8</xdr:col>
      <xdr:colOff>286612</xdr:colOff>
      <xdr:row>4</xdr:row>
      <xdr:rowOff>34925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23A4CB4C-FE03-462D-B615-446EA97887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4425" y="76200"/>
          <a:ext cx="2431255" cy="714375"/>
        </a:xfrm>
        <a:prstGeom prst="rect">
          <a:avLst/>
        </a:prstGeom>
      </xdr:spPr>
    </xdr:pic>
    <xdr:clientData/>
  </xdr:twoCellAnchor>
  <xdr:twoCellAnchor editAs="oneCell">
    <xdr:from>
      <xdr:col>1</xdr:col>
      <xdr:colOff>1264424</xdr:colOff>
      <xdr:row>0</xdr:row>
      <xdr:rowOff>121425</xdr:rowOff>
    </xdr:from>
    <xdr:to>
      <xdr:col>4</xdr:col>
      <xdr:colOff>620040</xdr:colOff>
      <xdr:row>3</xdr:row>
      <xdr:rowOff>15875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6B10AB33-827F-425B-8584-8ED8557ED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4024" y="121425"/>
          <a:ext cx="2932152" cy="459600"/>
        </a:xfrm>
        <a:prstGeom prst="rect">
          <a:avLst/>
        </a:prstGeom>
      </xdr:spPr>
    </xdr:pic>
    <xdr:clientData/>
  </xdr:twoCellAnchor>
  <xdr:twoCellAnchor editAs="oneCell">
    <xdr:from>
      <xdr:col>1</xdr:col>
      <xdr:colOff>23776</xdr:colOff>
      <xdr:row>0</xdr:row>
      <xdr:rowOff>104775</xdr:rowOff>
    </xdr:from>
    <xdr:to>
      <xdr:col>1</xdr:col>
      <xdr:colOff>1182060</xdr:colOff>
      <xdr:row>4</xdr:row>
      <xdr:rowOff>9907</xdr:rowOff>
    </xdr:to>
    <xdr:pic>
      <xdr:nvPicPr>
        <xdr:cNvPr id="7" name="Bildobjekt 6">
          <a:extLst>
            <a:ext uri="{FF2B5EF4-FFF2-40B4-BE49-F238E27FC236}">
              <a16:creationId xmlns:a16="http://schemas.microsoft.com/office/drawing/2014/main" id="{4B27DDDE-D8CE-47AD-81B3-3D7F28EF8F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3376" y="104775"/>
          <a:ext cx="1158284" cy="652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723900</xdr:colOff>
      <xdr:row>0</xdr:row>
      <xdr:rowOff>0</xdr:rowOff>
    </xdr:from>
    <xdr:to>
      <xdr:col>6</xdr:col>
      <xdr:colOff>411955</xdr:colOff>
      <xdr:row>3</xdr:row>
      <xdr:rowOff>142875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82B3E0B-E90A-431C-BB39-89A88CCBE6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6775" y="0"/>
          <a:ext cx="2440780" cy="714375"/>
        </a:xfrm>
        <a:prstGeom prst="rect">
          <a:avLst/>
        </a:prstGeom>
      </xdr:spPr>
    </xdr:pic>
    <xdr:clientData/>
  </xdr:twoCellAnchor>
  <xdr:twoCellAnchor editAs="oneCell">
    <xdr:from>
      <xdr:col>1</xdr:col>
      <xdr:colOff>1140599</xdr:colOff>
      <xdr:row>0</xdr:row>
      <xdr:rowOff>111900</xdr:rowOff>
    </xdr:from>
    <xdr:to>
      <xdr:col>3</xdr:col>
      <xdr:colOff>672326</xdr:colOff>
      <xdr:row>3</xdr:row>
      <xdr:rowOff>0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8836DCC4-25DD-41FE-A955-CD7D777E08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0199" y="111900"/>
          <a:ext cx="2933617" cy="459600"/>
        </a:xfrm>
        <a:prstGeom prst="rect">
          <a:avLst/>
        </a:prstGeom>
      </xdr:spPr>
    </xdr:pic>
    <xdr:clientData/>
  </xdr:twoCellAnchor>
  <xdr:twoCellAnchor editAs="oneCell">
    <xdr:from>
      <xdr:col>0</xdr:col>
      <xdr:colOff>585751</xdr:colOff>
      <xdr:row>0</xdr:row>
      <xdr:rowOff>57150</xdr:rowOff>
    </xdr:from>
    <xdr:to>
      <xdr:col>1</xdr:col>
      <xdr:colOff>1134435</xdr:colOff>
      <xdr:row>3</xdr:row>
      <xdr:rowOff>138150</xdr:rowOff>
    </xdr:to>
    <xdr:pic>
      <xdr:nvPicPr>
        <xdr:cNvPr id="7" name="Bildobjekt 6">
          <a:extLst>
            <a:ext uri="{FF2B5EF4-FFF2-40B4-BE49-F238E27FC236}">
              <a16:creationId xmlns:a16="http://schemas.microsoft.com/office/drawing/2014/main" id="{C3B9A515-12C9-4105-B188-2F4EF1FCE0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751" y="57150"/>
          <a:ext cx="1158284" cy="6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62B55-14B0-4BDE-A32B-D5FF36446DBF}">
  <dimension ref="B5:N69"/>
  <sheetViews>
    <sheetView topLeftCell="A50" zoomScale="160" zoomScaleNormal="160" workbookViewId="0">
      <selection activeCell="C41" sqref="C41"/>
    </sheetView>
  </sheetViews>
  <sheetFormatPr defaultRowHeight="14.5" x14ac:dyDescent="0.35"/>
  <cols>
    <col min="1" max="1" width="9.1796875"/>
    <col min="2" max="2" width="36.54296875" customWidth="1"/>
    <col min="3" max="3" width="12.1796875" customWidth="1"/>
    <col min="4" max="4" width="18.1796875" customWidth="1"/>
  </cols>
  <sheetData>
    <row r="5" spans="2:14" x14ac:dyDescent="0.35">
      <c r="I5" s="1"/>
      <c r="J5" s="1"/>
      <c r="K5" s="1"/>
      <c r="L5" s="1"/>
      <c r="M5" s="1"/>
      <c r="N5" s="1"/>
    </row>
    <row r="6" spans="2:14" x14ac:dyDescent="0.35">
      <c r="I6" s="21"/>
      <c r="J6" s="21"/>
      <c r="K6" s="21"/>
      <c r="L6" s="21"/>
      <c r="M6" s="21"/>
      <c r="N6" s="21"/>
    </row>
    <row r="7" spans="2:14" ht="18.5" x14ac:dyDescent="0.45">
      <c r="B7" s="5" t="s">
        <v>61</v>
      </c>
      <c r="I7" s="21"/>
      <c r="J7" s="21"/>
      <c r="K7" s="21"/>
      <c r="L7" s="21"/>
      <c r="M7" s="21"/>
      <c r="N7" s="21"/>
    </row>
    <row r="8" spans="2:14" x14ac:dyDescent="0.35">
      <c r="B8" s="3" t="s">
        <v>60</v>
      </c>
      <c r="G8" s="21"/>
      <c r="H8" s="21"/>
      <c r="I8" s="21"/>
      <c r="J8" s="21"/>
      <c r="K8" s="21"/>
      <c r="L8" s="21"/>
      <c r="M8" s="21"/>
      <c r="N8" s="21"/>
    </row>
    <row r="9" spans="2:14" x14ac:dyDescent="0.35">
      <c r="D9" s="74" t="s">
        <v>69</v>
      </c>
      <c r="G9" s="21"/>
      <c r="H9" s="21"/>
      <c r="I9" s="21"/>
      <c r="J9" s="21"/>
      <c r="K9" s="21"/>
      <c r="L9" s="21"/>
      <c r="M9" s="21"/>
      <c r="N9" s="21"/>
    </row>
    <row r="10" spans="2:14" x14ac:dyDescent="0.35">
      <c r="B10" s="6"/>
      <c r="C10" s="6"/>
      <c r="D10" s="74"/>
      <c r="G10" s="21"/>
      <c r="H10" s="21"/>
      <c r="I10" s="21"/>
      <c r="J10" s="21"/>
      <c r="K10" s="21"/>
      <c r="L10" s="21"/>
      <c r="M10" s="21"/>
      <c r="N10" s="21"/>
    </row>
    <row r="11" spans="2:14" ht="15.5" x14ac:dyDescent="0.35">
      <c r="B11" s="8" t="s">
        <v>68</v>
      </c>
      <c r="C11" s="1"/>
      <c r="D11" s="74"/>
      <c r="E11" s="1"/>
      <c r="F11" s="1"/>
      <c r="G11" s="21"/>
      <c r="H11" s="21"/>
      <c r="I11" s="21"/>
      <c r="J11" s="21"/>
      <c r="K11" s="21"/>
      <c r="L11" s="21"/>
      <c r="M11" s="21"/>
      <c r="N11" s="21"/>
    </row>
    <row r="12" spans="2:14" x14ac:dyDescent="0.35">
      <c r="B12" s="30" t="s">
        <v>4</v>
      </c>
      <c r="C12" s="31">
        <v>1</v>
      </c>
      <c r="D12" s="63">
        <f>C12/$C$32</f>
        <v>5.2493438320209973E-3</v>
      </c>
      <c r="E12" s="1"/>
      <c r="F12" s="1"/>
      <c r="G12" s="21"/>
      <c r="H12" s="21"/>
      <c r="I12" s="21"/>
      <c r="J12" s="21"/>
      <c r="K12" s="21"/>
      <c r="L12" s="21"/>
      <c r="M12" s="21"/>
      <c r="N12" s="21"/>
    </row>
    <row r="13" spans="2:14" x14ac:dyDescent="0.35">
      <c r="B13" s="30" t="s">
        <v>6</v>
      </c>
      <c r="C13" s="31">
        <v>5</v>
      </c>
      <c r="D13" s="63">
        <f t="shared" ref="D13:D18" si="0">C13/$C$32</f>
        <v>2.6246719160104987E-2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2:14" x14ac:dyDescent="0.35">
      <c r="B14" s="30" t="s">
        <v>62</v>
      </c>
      <c r="C14" s="31">
        <v>0</v>
      </c>
      <c r="D14" s="63">
        <f>C14/$C$32</f>
        <v>0</v>
      </c>
      <c r="E14" s="21"/>
      <c r="F14" s="21"/>
      <c r="G14" s="21"/>
      <c r="H14" s="21"/>
      <c r="I14" s="21"/>
      <c r="K14" s="21"/>
      <c r="L14" s="21"/>
      <c r="M14" s="21"/>
      <c r="N14" s="21"/>
    </row>
    <row r="15" spans="2:14" x14ac:dyDescent="0.35">
      <c r="B15" s="30" t="s">
        <v>63</v>
      </c>
      <c r="C15" s="31">
        <v>7</v>
      </c>
      <c r="D15" s="63">
        <f t="shared" si="0"/>
        <v>3.6745406824146981E-2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2:14" x14ac:dyDescent="0.35">
      <c r="B16" s="30" t="s">
        <v>81</v>
      </c>
      <c r="C16" s="31">
        <v>7</v>
      </c>
      <c r="D16" s="63">
        <f t="shared" si="0"/>
        <v>3.6745406824146981E-2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2:14" x14ac:dyDescent="0.35">
      <c r="B17" s="32" t="s">
        <v>15</v>
      </c>
      <c r="C17" s="33">
        <v>0</v>
      </c>
      <c r="D17" s="64">
        <f t="shared" si="0"/>
        <v>0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pans="2:14" s="3" customFormat="1" x14ac:dyDescent="0.35">
      <c r="B18" s="34" t="s">
        <v>65</v>
      </c>
      <c r="C18" s="43">
        <f>SUM(C12:C17)</f>
        <v>20</v>
      </c>
      <c r="D18" s="65">
        <f t="shared" si="0"/>
        <v>0.10498687664041995</v>
      </c>
      <c r="E18" s="52"/>
      <c r="F18" s="52"/>
      <c r="G18" s="52"/>
      <c r="H18" s="52"/>
      <c r="I18" s="52"/>
      <c r="J18" s="52"/>
      <c r="K18" s="52"/>
      <c r="L18" s="52"/>
      <c r="M18" s="52"/>
      <c r="N18" s="52"/>
    </row>
    <row r="19" spans="2:14" x14ac:dyDescent="0.35">
      <c r="C19" s="21"/>
      <c r="D19" s="49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2:14" x14ac:dyDescent="0.35">
      <c r="B20" s="35" t="s">
        <v>8</v>
      </c>
      <c r="C20" s="36"/>
      <c r="D20" s="50"/>
      <c r="E20" s="21"/>
      <c r="F20" s="21"/>
      <c r="G20" s="21"/>
      <c r="I20" s="21"/>
      <c r="J20" s="21"/>
      <c r="K20" s="21"/>
      <c r="L20" s="21"/>
      <c r="M20" s="21"/>
      <c r="N20" s="21"/>
    </row>
    <row r="21" spans="2:14" x14ac:dyDescent="0.35">
      <c r="B21" s="35" t="s">
        <v>9</v>
      </c>
      <c r="C21" s="36">
        <v>0</v>
      </c>
      <c r="D21" s="66">
        <f>C21/$C$32</f>
        <v>0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2:14" x14ac:dyDescent="0.35">
      <c r="B22" s="35" t="s">
        <v>13</v>
      </c>
      <c r="C22" s="36">
        <v>50</v>
      </c>
      <c r="D22" s="66">
        <f>C22/$C$32</f>
        <v>0.26246719160104987</v>
      </c>
      <c r="E22" s="21"/>
      <c r="F22" s="21"/>
      <c r="G22" s="10"/>
      <c r="H22" s="10"/>
      <c r="I22" s="10"/>
      <c r="J22" s="10"/>
      <c r="K22" s="10"/>
      <c r="L22" s="10"/>
      <c r="M22" s="10"/>
      <c r="N22" s="10"/>
    </row>
    <row r="23" spans="2:14" x14ac:dyDescent="0.35">
      <c r="B23" s="35" t="s">
        <v>14</v>
      </c>
      <c r="C23" s="36">
        <v>0</v>
      </c>
      <c r="D23" s="66">
        <f>C23/$C$32</f>
        <v>0</v>
      </c>
      <c r="E23" s="21"/>
      <c r="F23" s="21"/>
      <c r="G23" s="1"/>
      <c r="H23" s="1"/>
      <c r="I23" s="1"/>
      <c r="J23" s="1"/>
      <c r="K23" s="1"/>
      <c r="L23" s="1"/>
      <c r="M23" s="1"/>
      <c r="N23" s="1"/>
    </row>
    <row r="24" spans="2:14" x14ac:dyDescent="0.35">
      <c r="B24" s="37" t="s">
        <v>16</v>
      </c>
      <c r="C24" s="38">
        <v>0</v>
      </c>
      <c r="D24" s="67">
        <f>C24/$C$32</f>
        <v>0</v>
      </c>
      <c r="E24" s="21"/>
      <c r="F24" s="21"/>
      <c r="G24" s="1"/>
      <c r="H24" s="1"/>
      <c r="I24" s="1"/>
      <c r="J24" s="1"/>
      <c r="K24" s="1"/>
      <c r="L24" s="1"/>
      <c r="M24" s="1"/>
      <c r="N24" s="1"/>
    </row>
    <row r="25" spans="2:14" s="3" customFormat="1" x14ac:dyDescent="0.35">
      <c r="B25" s="39" t="s">
        <v>64</v>
      </c>
      <c r="C25" s="47">
        <f>SUM(C20:C24)</f>
        <v>50</v>
      </c>
      <c r="D25" s="68">
        <f>C25/$C$32</f>
        <v>0.26246719160104987</v>
      </c>
      <c r="E25" s="52"/>
      <c r="F25" s="52"/>
      <c r="G25" s="52"/>
      <c r="H25" s="52"/>
      <c r="I25" s="52"/>
      <c r="J25" s="52"/>
      <c r="K25" s="52"/>
      <c r="L25" s="52"/>
      <c r="M25" s="52"/>
      <c r="N25" s="52"/>
    </row>
    <row r="26" spans="2:14" x14ac:dyDescent="0.35">
      <c r="E26" s="21"/>
      <c r="F26" s="21"/>
      <c r="G26" s="21"/>
      <c r="H26" s="21"/>
      <c r="I26" s="21"/>
      <c r="J26" s="21"/>
      <c r="K26" s="21"/>
      <c r="L26" s="21"/>
      <c r="M26" s="21"/>
      <c r="N26" s="21"/>
    </row>
    <row r="27" spans="2:14" x14ac:dyDescent="0.35">
      <c r="B27" s="45" t="s">
        <v>10</v>
      </c>
      <c r="C27" s="46">
        <v>100</v>
      </c>
      <c r="D27" s="69">
        <f>C27/$C$32</f>
        <v>0.52493438320209973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</row>
    <row r="28" spans="2:14" x14ac:dyDescent="0.35">
      <c r="B28" s="40" t="s">
        <v>29</v>
      </c>
      <c r="C28" s="41">
        <v>20</v>
      </c>
      <c r="D28" s="70">
        <f t="shared" ref="D28:D29" si="1">C28/$C$32</f>
        <v>0.10498687664041995</v>
      </c>
      <c r="E28" s="21"/>
      <c r="F28" s="21"/>
      <c r="G28" s="21"/>
      <c r="H28" s="21"/>
      <c r="I28" s="21"/>
      <c r="K28" s="21"/>
      <c r="L28" s="21"/>
      <c r="M28" s="21"/>
      <c r="N28" s="21"/>
    </row>
    <row r="29" spans="2:14" s="3" customFormat="1" x14ac:dyDescent="0.35">
      <c r="B29" s="42" t="s">
        <v>66</v>
      </c>
      <c r="C29" s="48">
        <f>SUM(C27:C28)</f>
        <v>120</v>
      </c>
      <c r="D29" s="71">
        <f t="shared" si="1"/>
        <v>0.62992125984251968</v>
      </c>
      <c r="E29" s="52"/>
      <c r="F29" s="52"/>
      <c r="G29" s="52"/>
      <c r="H29" s="52"/>
      <c r="I29" s="52"/>
      <c r="K29" s="52"/>
      <c r="L29" s="52"/>
      <c r="M29" s="52"/>
      <c r="N29" s="52"/>
    </row>
    <row r="30" spans="2:14" x14ac:dyDescent="0.35">
      <c r="C30" s="21"/>
      <c r="D30" s="49"/>
      <c r="E30" s="21"/>
      <c r="F30" s="21"/>
      <c r="G30" s="21"/>
      <c r="H30" s="21"/>
      <c r="I30" s="21"/>
      <c r="J30" s="3"/>
      <c r="K30" s="21"/>
      <c r="L30" s="21"/>
      <c r="M30" s="21"/>
      <c r="N30" s="21"/>
    </row>
    <row r="31" spans="2:14" ht="15" thickBot="1" x14ac:dyDescent="0.4">
      <c r="B31" s="28" t="s">
        <v>7</v>
      </c>
      <c r="C31" s="29">
        <v>0.5</v>
      </c>
      <c r="D31" s="72">
        <f>C31/C32</f>
        <v>2.6246719160104987E-3</v>
      </c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2:14" s="3" customFormat="1" x14ac:dyDescent="0.35">
      <c r="B32" s="3" t="s">
        <v>67</v>
      </c>
      <c r="C32" s="10">
        <f>C18+C25+C29+C31</f>
        <v>190.5</v>
      </c>
      <c r="D32" s="73">
        <f>C32/C32</f>
        <v>1</v>
      </c>
      <c r="E32" s="52"/>
      <c r="H32" s="52"/>
      <c r="I32" s="52"/>
      <c r="J32" s="52"/>
      <c r="K32" s="52"/>
      <c r="L32" s="52"/>
      <c r="M32" s="52"/>
      <c r="N32" s="52"/>
    </row>
    <row r="33" spans="2:14" x14ac:dyDescent="0.35">
      <c r="C33" s="1"/>
      <c r="D33" s="49"/>
      <c r="E33" s="10"/>
      <c r="F33" s="10"/>
      <c r="G33" s="21"/>
      <c r="H33" s="21"/>
      <c r="I33" s="21"/>
      <c r="J33" s="21"/>
      <c r="K33" s="21"/>
      <c r="L33" s="21"/>
      <c r="M33" s="21"/>
      <c r="N33" s="21"/>
    </row>
    <row r="34" spans="2:14" x14ac:dyDescent="0.35">
      <c r="E34" s="1"/>
      <c r="F34" s="1"/>
      <c r="G34" s="21"/>
      <c r="H34" s="21"/>
      <c r="I34" s="21"/>
      <c r="J34" s="21"/>
      <c r="K34" s="21"/>
      <c r="L34" s="21"/>
      <c r="M34" s="21"/>
      <c r="N34" s="21"/>
    </row>
    <row r="35" spans="2:14" x14ac:dyDescent="0.35">
      <c r="D35" s="75" t="s">
        <v>77</v>
      </c>
      <c r="E35" s="1"/>
      <c r="F35" s="1"/>
      <c r="G35" s="21"/>
      <c r="H35" s="21"/>
      <c r="I35" s="21"/>
      <c r="J35" s="21"/>
      <c r="K35" s="21"/>
      <c r="L35" s="21"/>
      <c r="M35" s="21"/>
      <c r="N35" s="21"/>
    </row>
    <row r="36" spans="2:14" ht="15.5" x14ac:dyDescent="0.35">
      <c r="B36" s="8" t="s">
        <v>17</v>
      </c>
      <c r="C36" s="1"/>
      <c r="D36" s="75"/>
      <c r="E36" s="21"/>
      <c r="F36" s="21"/>
      <c r="G36" s="21"/>
      <c r="H36" s="21"/>
      <c r="I36" s="21"/>
      <c r="J36" s="21"/>
      <c r="K36" s="21"/>
      <c r="L36" s="21"/>
      <c r="M36" s="21"/>
      <c r="N36" s="21"/>
    </row>
    <row r="37" spans="2:14" x14ac:dyDescent="0.35">
      <c r="B37" s="30" t="s">
        <v>4</v>
      </c>
      <c r="C37" s="31">
        <v>0</v>
      </c>
      <c r="D37" s="44">
        <f t="shared" ref="D37:D42" si="2">C37/$C$60</f>
        <v>0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</row>
    <row r="38" spans="2:14" x14ac:dyDescent="0.35">
      <c r="B38" s="30" t="s">
        <v>18</v>
      </c>
      <c r="C38" s="31">
        <v>1</v>
      </c>
      <c r="D38" s="44">
        <f t="shared" si="2"/>
        <v>0.25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2:14" x14ac:dyDescent="0.35">
      <c r="B39" s="30" t="s">
        <v>6</v>
      </c>
      <c r="C39" s="31">
        <v>0</v>
      </c>
      <c r="D39" s="44">
        <f t="shared" si="2"/>
        <v>0</v>
      </c>
      <c r="E39" s="21"/>
      <c r="F39" s="21"/>
      <c r="G39" s="21"/>
      <c r="H39" s="21"/>
      <c r="I39" s="21"/>
      <c r="J39" s="21"/>
      <c r="K39" s="21"/>
      <c r="L39" s="21"/>
      <c r="M39" s="21"/>
      <c r="N39" s="21"/>
    </row>
    <row r="40" spans="2:14" x14ac:dyDescent="0.35">
      <c r="B40" s="30" t="s">
        <v>19</v>
      </c>
      <c r="C40" s="31">
        <v>0</v>
      </c>
      <c r="D40" s="44">
        <f t="shared" si="2"/>
        <v>0</v>
      </c>
      <c r="E40" s="21"/>
      <c r="F40" s="21"/>
      <c r="G40" s="21"/>
      <c r="H40" s="21"/>
      <c r="I40" s="21"/>
      <c r="J40" s="21"/>
      <c r="K40" s="21"/>
      <c r="L40" s="21"/>
      <c r="M40" s="21"/>
      <c r="N40" s="21"/>
    </row>
    <row r="41" spans="2:14" x14ac:dyDescent="0.35">
      <c r="B41" s="30" t="s">
        <v>49</v>
      </c>
      <c r="C41" s="31">
        <v>0</v>
      </c>
      <c r="D41" s="44">
        <f t="shared" si="2"/>
        <v>0</v>
      </c>
      <c r="E41" s="21"/>
      <c r="F41" s="21"/>
      <c r="G41" s="21"/>
      <c r="H41" s="21"/>
      <c r="I41" s="21"/>
      <c r="J41" s="21"/>
      <c r="K41" s="21"/>
      <c r="L41" s="21"/>
      <c r="M41" s="21"/>
      <c r="N41" s="21"/>
    </row>
    <row r="42" spans="2:14" x14ac:dyDescent="0.35">
      <c r="B42" s="32" t="s">
        <v>22</v>
      </c>
      <c r="C42" s="33">
        <v>0</v>
      </c>
      <c r="D42" s="56">
        <f t="shared" si="2"/>
        <v>0</v>
      </c>
      <c r="E42" s="21"/>
      <c r="F42" s="21"/>
      <c r="G42" s="21"/>
      <c r="H42" s="21"/>
      <c r="I42" s="21"/>
      <c r="J42" s="21"/>
      <c r="K42" s="21"/>
      <c r="L42" s="21"/>
      <c r="M42" s="21"/>
      <c r="N42" s="21"/>
    </row>
    <row r="43" spans="2:14" x14ac:dyDescent="0.35">
      <c r="B43" s="34" t="s">
        <v>65</v>
      </c>
      <c r="C43" s="43">
        <f>SUM(C37:C42)</f>
        <v>1</v>
      </c>
      <c r="D43" s="44">
        <f>C43/$C$60</f>
        <v>0.25</v>
      </c>
      <c r="E43" s="21"/>
      <c r="F43" s="21"/>
      <c r="G43" s="21"/>
      <c r="H43" s="21"/>
      <c r="I43" s="21"/>
      <c r="J43" s="21"/>
      <c r="K43" s="21"/>
      <c r="L43" s="21"/>
      <c r="M43" s="21"/>
      <c r="N43" s="21"/>
    </row>
    <row r="44" spans="2:14" x14ac:dyDescent="0.35"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</row>
    <row r="45" spans="2:14" x14ac:dyDescent="0.35">
      <c r="B45" s="35" t="s">
        <v>78</v>
      </c>
      <c r="C45" s="35"/>
      <c r="D45" s="51">
        <f t="shared" ref="D45:D49" si="3">C45/$C$60</f>
        <v>0</v>
      </c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2:14" x14ac:dyDescent="0.35">
      <c r="B46" s="35" t="s">
        <v>72</v>
      </c>
      <c r="C46" s="53">
        <v>0</v>
      </c>
      <c r="D46" s="51">
        <f t="shared" si="3"/>
        <v>0</v>
      </c>
      <c r="E46" s="21"/>
      <c r="F46" s="21"/>
      <c r="G46" s="21"/>
      <c r="H46" s="21"/>
      <c r="I46" s="21"/>
      <c r="J46" s="21"/>
      <c r="K46" s="21"/>
      <c r="L46" s="21"/>
      <c r="M46" s="21"/>
      <c r="N46" s="21"/>
    </row>
    <row r="47" spans="2:14" x14ac:dyDescent="0.35">
      <c r="B47" s="35" t="s">
        <v>71</v>
      </c>
      <c r="C47" s="53">
        <v>0</v>
      </c>
      <c r="D47" s="51">
        <f t="shared" si="3"/>
        <v>0</v>
      </c>
      <c r="E47" s="21"/>
      <c r="F47" s="21"/>
      <c r="G47" s="21"/>
      <c r="H47" s="21"/>
      <c r="I47" s="21"/>
      <c r="J47" s="21"/>
      <c r="K47" s="21"/>
      <c r="L47" s="21"/>
      <c r="M47" s="21"/>
      <c r="N47" s="21"/>
    </row>
    <row r="48" spans="2:14" x14ac:dyDescent="0.35">
      <c r="B48" s="35" t="s">
        <v>70</v>
      </c>
      <c r="C48" s="53">
        <v>1</v>
      </c>
      <c r="D48" s="51">
        <f t="shared" si="3"/>
        <v>0.25</v>
      </c>
      <c r="E48" s="21"/>
      <c r="F48" s="21"/>
      <c r="G48" s="10"/>
      <c r="H48" s="10"/>
      <c r="I48" s="10"/>
      <c r="J48" s="10"/>
      <c r="K48" s="10"/>
      <c r="L48" s="10"/>
      <c r="M48" s="10"/>
      <c r="N48" s="10"/>
    </row>
    <row r="49" spans="2:14" x14ac:dyDescent="0.35">
      <c r="B49" s="37" t="s">
        <v>73</v>
      </c>
      <c r="C49" s="54">
        <v>0</v>
      </c>
      <c r="D49" s="57">
        <f t="shared" si="3"/>
        <v>0</v>
      </c>
      <c r="E49" s="21"/>
      <c r="F49" s="21"/>
      <c r="G49" s="1"/>
      <c r="H49" s="1"/>
      <c r="I49" s="1"/>
      <c r="J49" s="1"/>
      <c r="K49" s="1"/>
      <c r="L49" s="1"/>
      <c r="M49" s="1"/>
      <c r="N49" s="1"/>
    </row>
    <row r="50" spans="2:14" x14ac:dyDescent="0.35">
      <c r="B50" s="39" t="s">
        <v>64</v>
      </c>
      <c r="C50" s="47">
        <f>SUM(C45:C49)</f>
        <v>1</v>
      </c>
      <c r="D50" s="51">
        <f>C50/$C$60</f>
        <v>0.25</v>
      </c>
      <c r="E50" s="21"/>
      <c r="F50" s="21"/>
      <c r="G50" s="24"/>
      <c r="H50" s="24"/>
      <c r="I50" s="24"/>
      <c r="J50" s="24"/>
      <c r="K50" s="24"/>
      <c r="L50" s="24"/>
      <c r="M50" s="24"/>
      <c r="N50" s="24"/>
    </row>
    <row r="51" spans="2:14" x14ac:dyDescent="0.35">
      <c r="E51" s="21"/>
      <c r="F51" s="21"/>
    </row>
    <row r="52" spans="2:14" x14ac:dyDescent="0.35">
      <c r="B52" s="45" t="s">
        <v>74</v>
      </c>
      <c r="C52" s="46">
        <v>0</v>
      </c>
      <c r="D52" s="58">
        <f>C52/$C$60</f>
        <v>0</v>
      </c>
      <c r="E52" s="21"/>
      <c r="F52" s="21"/>
    </row>
    <row r="53" spans="2:14" x14ac:dyDescent="0.35">
      <c r="B53" s="45" t="s">
        <v>75</v>
      </c>
      <c r="C53" s="46">
        <v>2</v>
      </c>
      <c r="D53" s="58">
        <f t="shared" ref="D53:D55" si="4">C53/$C$60</f>
        <v>0.5</v>
      </c>
      <c r="E53" s="21"/>
      <c r="F53" s="21"/>
    </row>
    <row r="54" spans="2:14" x14ac:dyDescent="0.35">
      <c r="B54" s="40" t="s">
        <v>76</v>
      </c>
      <c r="C54" s="41">
        <v>0</v>
      </c>
      <c r="D54" s="61">
        <f t="shared" si="4"/>
        <v>0</v>
      </c>
      <c r="E54" s="21"/>
      <c r="F54" s="21"/>
    </row>
    <row r="55" spans="2:14" x14ac:dyDescent="0.35">
      <c r="B55" s="42" t="s">
        <v>66</v>
      </c>
      <c r="C55" s="55">
        <f>SUM(C52:C54)</f>
        <v>2</v>
      </c>
      <c r="D55" s="58">
        <f t="shared" si="4"/>
        <v>0.5</v>
      </c>
      <c r="G55" s="25"/>
      <c r="H55" s="25"/>
      <c r="I55" s="25"/>
      <c r="J55" s="25"/>
      <c r="K55" s="25"/>
      <c r="L55" s="25"/>
      <c r="M55" s="25"/>
      <c r="N55" s="25"/>
    </row>
    <row r="56" spans="2:14" x14ac:dyDescent="0.35">
      <c r="C56" s="21"/>
      <c r="D56" s="59"/>
      <c r="E56" s="21"/>
      <c r="F56" s="21"/>
    </row>
    <row r="57" spans="2:14" x14ac:dyDescent="0.35">
      <c r="B57" t="s">
        <v>20</v>
      </c>
      <c r="C57" s="21">
        <v>0</v>
      </c>
      <c r="D57" s="59">
        <f>C57/$C$60</f>
        <v>0</v>
      </c>
      <c r="E57" s="21"/>
      <c r="F57" s="21"/>
      <c r="G57" s="1"/>
      <c r="H57" s="1"/>
      <c r="I57" s="1"/>
      <c r="J57" s="1"/>
      <c r="K57" s="1"/>
      <c r="L57" s="1"/>
      <c r="M57" s="1"/>
      <c r="N57" s="1"/>
    </row>
    <row r="58" spans="2:14" x14ac:dyDescent="0.35">
      <c r="B58" t="s">
        <v>23</v>
      </c>
      <c r="C58" s="21">
        <v>0</v>
      </c>
      <c r="D58" s="59">
        <f t="shared" ref="D58:D60" si="5">C58/$C$60</f>
        <v>0</v>
      </c>
      <c r="E58" s="10"/>
      <c r="F58" s="10"/>
      <c r="G58" s="1"/>
      <c r="H58" s="1"/>
      <c r="I58" s="1"/>
      <c r="J58" s="1"/>
      <c r="K58" s="1"/>
      <c r="L58" s="1"/>
      <c r="M58" s="1"/>
      <c r="N58" s="1"/>
    </row>
    <row r="59" spans="2:14" x14ac:dyDescent="0.35">
      <c r="B59" s="22" t="s">
        <v>24</v>
      </c>
      <c r="C59" s="23">
        <v>0</v>
      </c>
      <c r="D59" s="60">
        <f t="shared" si="5"/>
        <v>0</v>
      </c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2:14" x14ac:dyDescent="0.35">
      <c r="B60" s="3" t="s">
        <v>79</v>
      </c>
      <c r="C60" s="10">
        <f>C57+C58+C59+C55+C50+C43</f>
        <v>4</v>
      </c>
      <c r="D60" s="59">
        <f t="shared" si="5"/>
        <v>1</v>
      </c>
      <c r="E60" s="24"/>
      <c r="F60" s="24"/>
      <c r="G60" s="1"/>
      <c r="H60" s="1"/>
      <c r="I60" s="1"/>
      <c r="J60" s="1"/>
      <c r="K60" s="1"/>
      <c r="L60" s="1"/>
      <c r="M60" s="1"/>
      <c r="N60" s="1"/>
    </row>
    <row r="61" spans="2:14" x14ac:dyDescent="0.35">
      <c r="C61" s="1"/>
      <c r="D61" s="1"/>
    </row>
    <row r="62" spans="2:14" x14ac:dyDescent="0.35">
      <c r="B62" s="3" t="s">
        <v>80</v>
      </c>
      <c r="C62" s="62">
        <f>C32-C60</f>
        <v>186.5</v>
      </c>
      <c r="D62" s="24"/>
      <c r="E62" s="25"/>
      <c r="F62" s="25"/>
    </row>
    <row r="64" spans="2:14" x14ac:dyDescent="0.35">
      <c r="B64" t="s">
        <v>50</v>
      </c>
      <c r="C64" s="25">
        <v>2000</v>
      </c>
      <c r="D64" s="25"/>
      <c r="E64" s="1"/>
      <c r="F64" s="1"/>
    </row>
    <row r="65" spans="2:6" x14ac:dyDescent="0.35">
      <c r="E65" s="1"/>
      <c r="F65" s="1"/>
    </row>
    <row r="66" spans="2:6" x14ac:dyDescent="0.35">
      <c r="B66" s="4" t="s">
        <v>82</v>
      </c>
      <c r="C66" s="26">
        <f>C62-C64</f>
        <v>-1813.5</v>
      </c>
      <c r="D66" s="1"/>
      <c r="E66" s="1"/>
      <c r="F66" s="1"/>
    </row>
    <row r="67" spans="2:6" x14ac:dyDescent="0.35">
      <c r="C67" s="1"/>
      <c r="D67" s="1"/>
      <c r="E67" s="1"/>
      <c r="F67" s="1"/>
    </row>
    <row r="68" spans="2:6" x14ac:dyDescent="0.35">
      <c r="B68" s="2"/>
      <c r="C68" s="9"/>
      <c r="D68" s="1"/>
    </row>
    <row r="69" spans="2:6" x14ac:dyDescent="0.35">
      <c r="C69" s="27"/>
      <c r="D69" s="1"/>
    </row>
  </sheetData>
  <mergeCells count="2">
    <mergeCell ref="D9:D11"/>
    <mergeCell ref="D35:D3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957CF-01D4-4372-9BAC-F6E75FFAFE86}">
  <dimension ref="B8:Y53"/>
  <sheetViews>
    <sheetView topLeftCell="A21" zoomScale="130" zoomScaleNormal="130" workbookViewId="0">
      <selection activeCell="C36" sqref="C36"/>
    </sheetView>
  </sheetViews>
  <sheetFormatPr defaultRowHeight="14.5" x14ac:dyDescent="0.35"/>
  <cols>
    <col min="2" max="2" width="30.7265625" bestFit="1" customWidth="1"/>
    <col min="3" max="3" width="11.7265625" bestFit="1" customWidth="1"/>
    <col min="4" max="10" width="11.1796875" bestFit="1" customWidth="1"/>
    <col min="11" max="11" width="11" bestFit="1" customWidth="1"/>
    <col min="12" max="12" width="11.1796875" bestFit="1" customWidth="1"/>
    <col min="13" max="14" width="11.54296875" bestFit="1" customWidth="1"/>
    <col min="20" max="20" width="16" bestFit="1" customWidth="1"/>
    <col min="21" max="21" width="24.1796875" bestFit="1" customWidth="1"/>
    <col min="22" max="22" width="15.26953125" bestFit="1" customWidth="1"/>
    <col min="23" max="23" width="15.81640625" bestFit="1" customWidth="1"/>
    <col min="24" max="24" width="8.453125" bestFit="1" customWidth="1"/>
    <col min="25" max="25" width="14" bestFit="1" customWidth="1"/>
  </cols>
  <sheetData>
    <row r="8" spans="2:14" ht="18.5" x14ac:dyDescent="0.45">
      <c r="B8" s="5" t="s">
        <v>30</v>
      </c>
    </row>
    <row r="9" spans="2:14" x14ac:dyDescent="0.35">
      <c r="B9" s="3" t="s">
        <v>60</v>
      </c>
    </row>
    <row r="11" spans="2:14" x14ac:dyDescent="0.35">
      <c r="B11" s="6"/>
      <c r="C11" s="6" t="s">
        <v>27</v>
      </c>
      <c r="D11" s="6" t="s">
        <v>31</v>
      </c>
      <c r="E11" s="6" t="s">
        <v>32</v>
      </c>
      <c r="F11" s="6" t="s">
        <v>33</v>
      </c>
      <c r="G11" s="6" t="s">
        <v>34</v>
      </c>
      <c r="H11" s="6" t="s">
        <v>35</v>
      </c>
      <c r="I11" s="6" t="s">
        <v>36</v>
      </c>
      <c r="J11" s="6" t="s">
        <v>37</v>
      </c>
      <c r="K11" s="6" t="s">
        <v>38</v>
      </c>
      <c r="L11" s="6" t="s">
        <v>39</v>
      </c>
      <c r="M11" s="6" t="s">
        <v>40</v>
      </c>
      <c r="N11" s="6" t="s">
        <v>41</v>
      </c>
    </row>
    <row r="12" spans="2:14" ht="15.5" x14ac:dyDescent="0.35">
      <c r="B12" s="8" t="s">
        <v>3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2:14" x14ac:dyDescent="0.35">
      <c r="B13" t="s">
        <v>4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</row>
    <row r="14" spans="2:14" x14ac:dyDescent="0.35">
      <c r="B14" t="s">
        <v>6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</row>
    <row r="15" spans="2:14" x14ac:dyDescent="0.35">
      <c r="B15" t="s">
        <v>5</v>
      </c>
      <c r="C15" s="21">
        <v>500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</row>
    <row r="16" spans="2:14" x14ac:dyDescent="0.35">
      <c r="B16" t="s">
        <v>12</v>
      </c>
      <c r="C16" s="21">
        <v>4563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</row>
    <row r="17" spans="2:25" x14ac:dyDescent="0.35">
      <c r="B17" t="s">
        <v>11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</row>
    <row r="18" spans="2:25" x14ac:dyDescent="0.35">
      <c r="B18" t="s">
        <v>10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</row>
    <row r="19" spans="2:25" x14ac:dyDescent="0.35">
      <c r="B19" t="s">
        <v>7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</row>
    <row r="20" spans="2:25" x14ac:dyDescent="0.35">
      <c r="B20" t="s">
        <v>8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</row>
    <row r="21" spans="2:25" x14ac:dyDescent="0.35">
      <c r="B21" t="s">
        <v>9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U21" s="12"/>
      <c r="V21" s="12"/>
      <c r="W21" s="12"/>
      <c r="X21" s="12"/>
      <c r="Y21" s="12"/>
    </row>
    <row r="22" spans="2:25" x14ac:dyDescent="0.35">
      <c r="B22" t="s">
        <v>13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U22" s="12"/>
      <c r="V22" s="12"/>
      <c r="W22" s="12"/>
      <c r="X22" s="12"/>
      <c r="Y22" s="12"/>
    </row>
    <row r="23" spans="2:25" x14ac:dyDescent="0.35">
      <c r="B23" t="s">
        <v>14</v>
      </c>
      <c r="C23" s="21">
        <v>4532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U23" s="12"/>
      <c r="V23" s="12"/>
      <c r="W23" s="12"/>
      <c r="X23" s="12"/>
      <c r="Y23" s="12"/>
    </row>
    <row r="24" spans="2:25" x14ac:dyDescent="0.35">
      <c r="B24" t="s">
        <v>15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U24" s="12"/>
      <c r="V24" s="12"/>
      <c r="W24" s="12"/>
      <c r="X24" s="12"/>
      <c r="Y24" s="12"/>
    </row>
    <row r="25" spans="2:25" x14ac:dyDescent="0.35">
      <c r="B25" t="s">
        <v>16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U25" s="12"/>
      <c r="V25" s="12"/>
      <c r="W25" s="12"/>
      <c r="X25" s="12"/>
      <c r="Y25" s="12"/>
    </row>
    <row r="26" spans="2:25" x14ac:dyDescent="0.35">
      <c r="B26" s="22" t="s">
        <v>29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2"/>
      <c r="U26" s="12"/>
      <c r="V26" s="12"/>
      <c r="W26" s="12"/>
      <c r="X26" s="12"/>
      <c r="Y26" s="12"/>
    </row>
    <row r="27" spans="2:25" x14ac:dyDescent="0.35">
      <c r="B27" s="3" t="s">
        <v>25</v>
      </c>
      <c r="C27" s="10">
        <f>SUM(C13:C26)</f>
        <v>9595</v>
      </c>
      <c r="D27" s="10">
        <f t="shared" ref="D27:N27" si="0">SUM(D13:D26)</f>
        <v>0</v>
      </c>
      <c r="E27" s="10">
        <f t="shared" si="0"/>
        <v>0</v>
      </c>
      <c r="F27" s="10">
        <f t="shared" si="0"/>
        <v>0</v>
      </c>
      <c r="G27" s="10">
        <f t="shared" si="0"/>
        <v>0</v>
      </c>
      <c r="H27" s="10">
        <f t="shared" si="0"/>
        <v>0</v>
      </c>
      <c r="I27" s="10">
        <f t="shared" si="0"/>
        <v>0</v>
      </c>
      <c r="J27" s="10">
        <f t="shared" si="0"/>
        <v>0</v>
      </c>
      <c r="K27" s="10">
        <f t="shared" si="0"/>
        <v>0</v>
      </c>
      <c r="L27" s="10">
        <f t="shared" si="0"/>
        <v>0</v>
      </c>
      <c r="M27" s="10">
        <f t="shared" si="0"/>
        <v>0</v>
      </c>
      <c r="N27" s="10">
        <f t="shared" si="0"/>
        <v>0</v>
      </c>
      <c r="T27" s="12"/>
      <c r="U27" s="12"/>
      <c r="V27" s="12"/>
      <c r="W27" s="12"/>
      <c r="X27" s="12"/>
      <c r="Y27" s="12"/>
    </row>
    <row r="28" spans="2:25" x14ac:dyDescent="0.3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T28" s="12"/>
      <c r="U28" s="12"/>
      <c r="V28" s="12"/>
      <c r="W28" s="12"/>
      <c r="X28" s="12"/>
      <c r="Y28" s="12"/>
    </row>
    <row r="29" spans="2:25" ht="15.5" x14ac:dyDescent="0.35">
      <c r="B29" s="8" t="s">
        <v>17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T29" s="12"/>
      <c r="U29" s="12"/>
      <c r="V29" s="12"/>
      <c r="W29" s="12"/>
      <c r="X29" s="12"/>
      <c r="Y29" s="12"/>
    </row>
    <row r="30" spans="2:25" x14ac:dyDescent="0.35">
      <c r="B30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T30" s="12"/>
      <c r="U30" s="12"/>
      <c r="V30" s="12"/>
      <c r="W30" s="12"/>
      <c r="X30" s="12"/>
      <c r="Y30" s="12"/>
    </row>
    <row r="31" spans="2:25" x14ac:dyDescent="0.35">
      <c r="B31" t="s">
        <v>18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T31" s="12"/>
    </row>
    <row r="32" spans="2:25" x14ac:dyDescent="0.35">
      <c r="B32" t="s">
        <v>6</v>
      </c>
      <c r="C32" s="21">
        <v>434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T32" s="12"/>
    </row>
    <row r="33" spans="2:20" x14ac:dyDescent="0.35">
      <c r="B33" t="s">
        <v>19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T33" s="12"/>
    </row>
    <row r="34" spans="2:20" x14ac:dyDescent="0.35">
      <c r="B34" t="s">
        <v>20</v>
      </c>
      <c r="C34" s="21">
        <v>7834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T34" s="12"/>
    </row>
    <row r="35" spans="2:20" x14ac:dyDescent="0.35">
      <c r="B35" t="s">
        <v>21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T35" s="12"/>
    </row>
    <row r="36" spans="2:20" x14ac:dyDescent="0.35">
      <c r="B36" t="s">
        <v>48</v>
      </c>
      <c r="C36" s="21">
        <v>0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T36" s="12"/>
    </row>
    <row r="37" spans="2:20" x14ac:dyDescent="0.35">
      <c r="B37" t="s">
        <v>45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</row>
    <row r="38" spans="2:20" x14ac:dyDescent="0.35">
      <c r="B38" t="s">
        <v>46</v>
      </c>
      <c r="C38" s="21">
        <v>400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</row>
    <row r="39" spans="2:20" x14ac:dyDescent="0.35">
      <c r="B39" t="s">
        <v>47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</row>
    <row r="40" spans="2:20" x14ac:dyDescent="0.35">
      <c r="B40" t="s">
        <v>22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</row>
    <row r="41" spans="2:20" x14ac:dyDescent="0.35">
      <c r="B41" t="s">
        <v>49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</row>
    <row r="42" spans="2:20" x14ac:dyDescent="0.35">
      <c r="B42" t="s">
        <v>23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</row>
    <row r="43" spans="2:20" x14ac:dyDescent="0.35">
      <c r="B43" s="22" t="s">
        <v>24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</row>
    <row r="44" spans="2:20" x14ac:dyDescent="0.35">
      <c r="B44" s="3" t="s">
        <v>25</v>
      </c>
      <c r="C44" s="10">
        <f>SUM(C30:C43)</f>
        <v>8668</v>
      </c>
      <c r="D44" s="10">
        <f t="shared" ref="D44:N44" si="1">SUM(D30:D43)</f>
        <v>0</v>
      </c>
      <c r="E44" s="10">
        <f t="shared" si="1"/>
        <v>0</v>
      </c>
      <c r="F44" s="10">
        <f t="shared" si="1"/>
        <v>0</v>
      </c>
      <c r="G44" s="10">
        <f t="shared" si="1"/>
        <v>0</v>
      </c>
      <c r="H44" s="10">
        <f t="shared" si="1"/>
        <v>0</v>
      </c>
      <c r="I44" s="10">
        <f t="shared" si="1"/>
        <v>0</v>
      </c>
      <c r="J44" s="10">
        <f t="shared" si="1"/>
        <v>0</v>
      </c>
      <c r="K44" s="10">
        <f t="shared" si="1"/>
        <v>0</v>
      </c>
      <c r="L44" s="10">
        <f t="shared" si="1"/>
        <v>0</v>
      </c>
      <c r="M44" s="10">
        <f t="shared" si="1"/>
        <v>0</v>
      </c>
      <c r="N44" s="10">
        <f t="shared" si="1"/>
        <v>0</v>
      </c>
    </row>
    <row r="45" spans="2:20" x14ac:dyDescent="0.3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2:20" x14ac:dyDescent="0.35">
      <c r="B46" s="3" t="s">
        <v>51</v>
      </c>
      <c r="C46" s="24">
        <f>C27-C44</f>
        <v>927</v>
      </c>
      <c r="D46" s="24">
        <f t="shared" ref="D46:N46" si="2">D27-D44</f>
        <v>0</v>
      </c>
      <c r="E46" s="24">
        <f t="shared" si="2"/>
        <v>0</v>
      </c>
      <c r="F46" s="24">
        <f t="shared" si="2"/>
        <v>0</v>
      </c>
      <c r="G46" s="24">
        <f t="shared" si="2"/>
        <v>0</v>
      </c>
      <c r="H46" s="24">
        <f t="shared" si="2"/>
        <v>0</v>
      </c>
      <c r="I46" s="24">
        <f t="shared" si="2"/>
        <v>0</v>
      </c>
      <c r="J46" s="24">
        <f t="shared" si="2"/>
        <v>0</v>
      </c>
      <c r="K46" s="24">
        <f t="shared" si="2"/>
        <v>0</v>
      </c>
      <c r="L46" s="24">
        <f t="shared" si="2"/>
        <v>0</v>
      </c>
      <c r="M46" s="24">
        <f t="shared" si="2"/>
        <v>0</v>
      </c>
      <c r="N46" s="24">
        <f t="shared" si="2"/>
        <v>0</v>
      </c>
    </row>
    <row r="48" spans="2:20" x14ac:dyDescent="0.35">
      <c r="B48" t="s">
        <v>50</v>
      </c>
      <c r="C48" s="25">
        <v>2000</v>
      </c>
      <c r="D48" s="25">
        <v>2000</v>
      </c>
      <c r="E48" s="25">
        <v>2000</v>
      </c>
      <c r="F48" s="25">
        <v>2000</v>
      </c>
      <c r="G48" s="25">
        <v>2000</v>
      </c>
      <c r="H48" s="25">
        <v>2000</v>
      </c>
      <c r="I48" s="25">
        <v>2000</v>
      </c>
      <c r="J48" s="25">
        <v>2000</v>
      </c>
      <c r="K48" s="25">
        <v>2000</v>
      </c>
      <c r="L48" s="25">
        <v>2000</v>
      </c>
      <c r="M48" s="25">
        <v>2000</v>
      </c>
      <c r="N48" s="25">
        <v>2000</v>
      </c>
    </row>
    <row r="50" spans="2:14" x14ac:dyDescent="0.35">
      <c r="B50" s="4" t="s">
        <v>43</v>
      </c>
      <c r="C50" s="26">
        <v>10000</v>
      </c>
      <c r="D50" s="11">
        <f>C52</f>
        <v>8927</v>
      </c>
      <c r="E50" s="11">
        <f t="shared" ref="E50:N50" si="3">D52</f>
        <v>6927</v>
      </c>
      <c r="F50" s="11">
        <f t="shared" si="3"/>
        <v>4927</v>
      </c>
      <c r="G50" s="11">
        <f t="shared" si="3"/>
        <v>2927</v>
      </c>
      <c r="H50" s="11">
        <f t="shared" si="3"/>
        <v>927</v>
      </c>
      <c r="I50" s="11">
        <f t="shared" si="3"/>
        <v>-1073</v>
      </c>
      <c r="J50" s="11">
        <f t="shared" si="3"/>
        <v>-3073</v>
      </c>
      <c r="K50" s="11">
        <f t="shared" si="3"/>
        <v>-5073</v>
      </c>
      <c r="L50" s="11">
        <f t="shared" si="3"/>
        <v>-7073</v>
      </c>
      <c r="M50" s="11">
        <f t="shared" si="3"/>
        <v>-9073</v>
      </c>
      <c r="N50" s="11">
        <f t="shared" si="3"/>
        <v>-11073</v>
      </c>
    </row>
    <row r="51" spans="2:14" x14ac:dyDescent="0.35">
      <c r="B51" t="s">
        <v>26</v>
      </c>
      <c r="C51" s="1">
        <f>C46-C48</f>
        <v>-1073</v>
      </c>
      <c r="D51" s="1">
        <f t="shared" ref="D51:N51" si="4">D46-D48</f>
        <v>-2000</v>
      </c>
      <c r="E51" s="1">
        <f t="shared" si="4"/>
        <v>-2000</v>
      </c>
      <c r="F51" s="1">
        <f t="shared" si="4"/>
        <v>-2000</v>
      </c>
      <c r="G51" s="1">
        <f t="shared" si="4"/>
        <v>-2000</v>
      </c>
      <c r="H51" s="1">
        <f t="shared" si="4"/>
        <v>-2000</v>
      </c>
      <c r="I51" s="1">
        <f t="shared" si="4"/>
        <v>-2000</v>
      </c>
      <c r="J51" s="1">
        <f t="shared" si="4"/>
        <v>-2000</v>
      </c>
      <c r="K51" s="1">
        <f t="shared" si="4"/>
        <v>-2000</v>
      </c>
      <c r="L51" s="1">
        <f t="shared" si="4"/>
        <v>-2000</v>
      </c>
      <c r="M51" s="1">
        <f t="shared" si="4"/>
        <v>-2000</v>
      </c>
      <c r="N51" s="1">
        <f t="shared" si="4"/>
        <v>-2000</v>
      </c>
    </row>
    <row r="52" spans="2:14" x14ac:dyDescent="0.35">
      <c r="B52" s="2" t="s">
        <v>42</v>
      </c>
      <c r="C52" s="9">
        <f>C50+C51</f>
        <v>8927</v>
      </c>
      <c r="D52" s="9">
        <f t="shared" ref="D52:M52" si="5">D50+D51</f>
        <v>6927</v>
      </c>
      <c r="E52" s="9">
        <f t="shared" ref="E52:L52" si="6">E50+E51</f>
        <v>4927</v>
      </c>
      <c r="F52" s="9">
        <f t="shared" si="6"/>
        <v>2927</v>
      </c>
      <c r="G52" s="9">
        <f t="shared" si="6"/>
        <v>927</v>
      </c>
      <c r="H52" s="9">
        <f t="shared" si="6"/>
        <v>-1073</v>
      </c>
      <c r="I52" s="9">
        <f t="shared" si="6"/>
        <v>-3073</v>
      </c>
      <c r="J52" s="9">
        <f t="shared" si="6"/>
        <v>-5073</v>
      </c>
      <c r="K52" s="9">
        <f t="shared" si="6"/>
        <v>-7073</v>
      </c>
      <c r="L52" s="9">
        <f t="shared" si="6"/>
        <v>-9073</v>
      </c>
      <c r="M52" s="9">
        <f t="shared" si="5"/>
        <v>-11073</v>
      </c>
      <c r="N52" s="9">
        <f>N50+N51</f>
        <v>-13073</v>
      </c>
    </row>
    <row r="53" spans="2:14" x14ac:dyDescent="0.35">
      <c r="B53" t="s">
        <v>44</v>
      </c>
      <c r="C53" s="27">
        <v>0</v>
      </c>
      <c r="D53" s="1">
        <f>C53-D37</f>
        <v>0</v>
      </c>
      <c r="E53" s="1">
        <f t="shared" ref="E53:N53" si="7">D53-E37</f>
        <v>0</v>
      </c>
      <c r="F53" s="1">
        <f>E53-F37</f>
        <v>0</v>
      </c>
      <c r="G53" s="1">
        <f t="shared" si="7"/>
        <v>0</v>
      </c>
      <c r="H53" s="1">
        <f t="shared" si="7"/>
        <v>0</v>
      </c>
      <c r="I53" s="1">
        <f t="shared" si="7"/>
        <v>0</v>
      </c>
      <c r="J53" s="1">
        <f t="shared" si="7"/>
        <v>0</v>
      </c>
      <c r="K53" s="1">
        <f t="shared" si="7"/>
        <v>0</v>
      </c>
      <c r="L53" s="1">
        <f t="shared" si="7"/>
        <v>0</v>
      </c>
      <c r="M53" s="1">
        <f t="shared" si="7"/>
        <v>0</v>
      </c>
      <c r="N53" s="1">
        <f t="shared" si="7"/>
        <v>0</v>
      </c>
    </row>
  </sheetData>
  <phoneticPr fontId="6" type="noConversion"/>
  <dataValidations count="7">
    <dataValidation type="list" allowBlank="1" showInputMessage="1" sqref="X22:X30" xr:uid="{75F2DE6A-5CFE-4332-A8D2-FF86010DD91A}">
      <formula1>"Process, Beslut, Underprocess, Start, Bakgrund, Dokument, Data, Databas, Externa data, Referens på sidan, Referens till andra sidor, Anpassad 1, Anpassad 2, Anpassad 3, Anpassad 4"</formula1>
    </dataValidation>
    <dataValidation allowBlank="1" showInputMessage="1" showErrorMessage="1" promptTitle="ID för processteg" prompt="Ange ett unikt processteg-ID för varje form i diagrammet." sqref="T27" xr:uid="{9EAAFFE9-9992-482E-B001-710883CBC8F5}"/>
    <dataValidation allowBlank="1" showInputMessage="1" showErrorMessage="1" promptTitle="Beskrivning av processteg" prompt="Ange text för det processteg som ska visas i figuren." sqref="U21" xr:uid="{D270866C-CD31-400D-89B7-2A53F72CA481}"/>
    <dataValidation allowBlank="1" showInputMessage="1" showErrorMessage="1" promptTitle="ID för nästa steg" prompt="Ange processteg-ID för nästa steg. Använd komma för att avgränsa flera nästa steg, t. ex. &quot;P600, P700&quot;." sqref="V21" xr:uid="{03FF207A-B5AC-4765-B01D-F9F1FB8DCA22}"/>
    <dataValidation allowBlank="1" showInputMessage="1" showErrorMessage="1" promptTitle="Kopplingsetikett" prompt="Om önskvärt ger du kopplingen en etikett i nästa steg. Använd komma för att avgränsa flera nästa steg, t. ex. &quot;Ja,Nej&quot;." sqref="W21" xr:uid="{3FA7F2FC-7DCA-4BC2-9E6A-4F20A4E105E3}"/>
    <dataValidation allowBlank="1" showInputMessage="1" showErrorMessage="1" promptTitle="Formtyp" prompt="Ange vilken typ av figur du vill att varje processteg ska använda." sqref="X21" xr:uid="{F8BD00BF-A534-43DB-BCDC-F17C9DB4A498}"/>
    <dataValidation allowBlank="1" showInputMessage="1" showErrorMessage="1" promptTitle="Alternativ text" prompt="Alternativ text hjälper personer med nedsatt syn att förstå diagrammet. Beskriv varje processteg." sqref="Y21" xr:uid="{745BD086-44EB-4D2B-9A87-0A8683CCC05B}"/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B867E-D1D3-48A1-95AE-4F6BC5C5B95E}">
  <dimension ref="B6:K62"/>
  <sheetViews>
    <sheetView tabSelected="1" zoomScale="140" zoomScaleNormal="140" workbookViewId="0">
      <selection activeCell="C28" sqref="C28"/>
    </sheetView>
  </sheetViews>
  <sheetFormatPr defaultRowHeight="14.5" x14ac:dyDescent="0.35"/>
  <cols>
    <col min="2" max="2" width="37.26953125" bestFit="1" customWidth="1"/>
    <col min="3" max="8" width="13.7265625" bestFit="1" customWidth="1"/>
  </cols>
  <sheetData>
    <row r="6" spans="2:8" ht="18.5" x14ac:dyDescent="0.45">
      <c r="B6" s="5" t="s">
        <v>2</v>
      </c>
    </row>
    <row r="7" spans="2:8" x14ac:dyDescent="0.35">
      <c r="B7" s="3" t="s">
        <v>60</v>
      </c>
    </row>
    <row r="9" spans="2:8" x14ac:dyDescent="0.35">
      <c r="B9" s="6"/>
      <c r="C9" s="6">
        <v>2021</v>
      </c>
      <c r="D9" s="6">
        <v>2022</v>
      </c>
      <c r="E9" s="6">
        <v>2023</v>
      </c>
      <c r="F9" s="6">
        <v>2024</v>
      </c>
      <c r="G9" s="6">
        <v>2025</v>
      </c>
      <c r="H9" s="6">
        <v>2026</v>
      </c>
    </row>
    <row r="10" spans="2:8" ht="15.5" x14ac:dyDescent="0.35">
      <c r="B10" s="8" t="s">
        <v>55</v>
      </c>
    </row>
    <row r="11" spans="2:8" x14ac:dyDescent="0.35">
      <c r="B11" t="s">
        <v>4</v>
      </c>
      <c r="C11" s="18">
        <v>50000</v>
      </c>
      <c r="D11" s="18">
        <v>60000</v>
      </c>
      <c r="E11" s="18">
        <v>70000</v>
      </c>
      <c r="F11" s="18">
        <v>80000</v>
      </c>
      <c r="G11" s="18">
        <v>90000</v>
      </c>
      <c r="H11" s="18">
        <v>100000</v>
      </c>
    </row>
    <row r="12" spans="2:8" x14ac:dyDescent="0.35">
      <c r="B12" t="s">
        <v>6</v>
      </c>
      <c r="C12" s="18">
        <v>10000</v>
      </c>
      <c r="D12" s="18">
        <v>10000</v>
      </c>
      <c r="E12" s="18">
        <v>10000</v>
      </c>
      <c r="F12" s="18">
        <v>10000</v>
      </c>
      <c r="G12" s="18">
        <v>10000</v>
      </c>
      <c r="H12" s="18">
        <v>10000</v>
      </c>
    </row>
    <row r="13" spans="2:8" x14ac:dyDescent="0.35">
      <c r="B13" t="s">
        <v>5</v>
      </c>
      <c r="C13" s="18"/>
      <c r="D13" s="18"/>
      <c r="E13" s="18"/>
      <c r="F13" s="18"/>
      <c r="G13" s="18"/>
      <c r="H13" s="18"/>
    </row>
    <row r="14" spans="2:8" x14ac:dyDescent="0.35">
      <c r="B14" t="s">
        <v>12</v>
      </c>
      <c r="C14" s="18">
        <v>27500</v>
      </c>
      <c r="D14" s="18">
        <v>33000</v>
      </c>
      <c r="E14" s="18">
        <v>38500</v>
      </c>
      <c r="F14" s="18">
        <v>44000</v>
      </c>
      <c r="G14" s="18">
        <v>49500</v>
      </c>
      <c r="H14" s="18">
        <v>55000</v>
      </c>
    </row>
    <row r="15" spans="2:8" x14ac:dyDescent="0.35">
      <c r="B15" t="s">
        <v>11</v>
      </c>
      <c r="C15" s="18"/>
      <c r="D15" s="18"/>
      <c r="E15" s="18"/>
      <c r="F15" s="18"/>
      <c r="G15" s="18"/>
      <c r="H15" s="18"/>
    </row>
    <row r="16" spans="2:8" x14ac:dyDescent="0.35">
      <c r="B16" t="s">
        <v>10</v>
      </c>
      <c r="C16" s="18"/>
      <c r="D16" s="18"/>
      <c r="E16" s="18"/>
      <c r="F16" s="18"/>
      <c r="G16" s="18"/>
      <c r="H16" s="18"/>
    </row>
    <row r="17" spans="2:9" x14ac:dyDescent="0.35">
      <c r="B17" t="s">
        <v>53</v>
      </c>
      <c r="C17" s="18">
        <v>6000</v>
      </c>
      <c r="D17" s="18">
        <v>6000</v>
      </c>
      <c r="E17" s="18">
        <v>6000</v>
      </c>
      <c r="F17" s="18">
        <v>6000</v>
      </c>
      <c r="G17" s="18">
        <v>6000</v>
      </c>
      <c r="H17" s="18">
        <v>6000</v>
      </c>
    </row>
    <row r="18" spans="2:9" x14ac:dyDescent="0.35">
      <c r="B18" t="s">
        <v>8</v>
      </c>
      <c r="C18" s="18"/>
      <c r="D18" s="18"/>
      <c r="E18" s="18"/>
      <c r="F18" s="18"/>
      <c r="G18" s="18"/>
      <c r="H18" s="18"/>
    </row>
    <row r="19" spans="2:9" x14ac:dyDescent="0.35">
      <c r="B19" t="s">
        <v>9</v>
      </c>
      <c r="C19" s="18"/>
      <c r="D19" s="18"/>
      <c r="E19" s="18"/>
      <c r="F19" s="18"/>
      <c r="G19" s="18"/>
      <c r="H19" s="18"/>
    </row>
    <row r="20" spans="2:9" x14ac:dyDescent="0.35">
      <c r="B20" t="s">
        <v>13</v>
      </c>
      <c r="C20" s="18">
        <v>2000</v>
      </c>
      <c r="D20" s="18">
        <v>10000</v>
      </c>
      <c r="E20" s="18">
        <v>0</v>
      </c>
      <c r="F20" s="18">
        <v>0</v>
      </c>
      <c r="G20" s="18">
        <v>0</v>
      </c>
      <c r="H20" s="18">
        <v>0</v>
      </c>
    </row>
    <row r="21" spans="2:9" x14ac:dyDescent="0.35">
      <c r="B21" t="s">
        <v>14</v>
      </c>
      <c r="C21" s="18"/>
      <c r="D21" s="18"/>
      <c r="E21" s="18"/>
      <c r="F21" s="18"/>
      <c r="G21" s="18"/>
      <c r="H21" s="18"/>
    </row>
    <row r="22" spans="2:9" x14ac:dyDescent="0.35">
      <c r="B22" t="s">
        <v>15</v>
      </c>
      <c r="C22" s="18"/>
      <c r="D22" s="18"/>
      <c r="E22" s="18"/>
      <c r="F22" s="18"/>
      <c r="G22" s="18"/>
      <c r="H22" s="18"/>
    </row>
    <row r="23" spans="2:9" x14ac:dyDescent="0.35">
      <c r="B23" t="s">
        <v>16</v>
      </c>
      <c r="C23" s="18"/>
      <c r="D23" s="18"/>
      <c r="E23" s="18"/>
      <c r="F23" s="18"/>
      <c r="G23" s="18"/>
      <c r="H23" s="18"/>
    </row>
    <row r="24" spans="2:9" x14ac:dyDescent="0.35">
      <c r="B24" s="2" t="s">
        <v>29</v>
      </c>
      <c r="C24" s="19">
        <v>230000</v>
      </c>
      <c r="D24" s="19"/>
      <c r="E24" s="19"/>
      <c r="F24" s="19"/>
      <c r="G24" s="19"/>
      <c r="H24" s="19"/>
    </row>
    <row r="25" spans="2:9" x14ac:dyDescent="0.35">
      <c r="B25" s="3" t="s">
        <v>25</v>
      </c>
      <c r="C25" s="15">
        <f t="shared" ref="C25:H25" si="0">SUM(C11:C24)</f>
        <v>325500</v>
      </c>
      <c r="D25" s="15">
        <f t="shared" si="0"/>
        <v>119000</v>
      </c>
      <c r="E25" s="15">
        <f t="shared" si="0"/>
        <v>124500</v>
      </c>
      <c r="F25" s="15">
        <f t="shared" si="0"/>
        <v>140000</v>
      </c>
      <c r="G25" s="15">
        <f t="shared" si="0"/>
        <v>155500</v>
      </c>
      <c r="H25" s="15">
        <f t="shared" si="0"/>
        <v>171000</v>
      </c>
    </row>
    <row r="26" spans="2:9" x14ac:dyDescent="0.35">
      <c r="C26" s="13"/>
      <c r="D26" s="13"/>
      <c r="E26" s="13"/>
      <c r="F26" s="13"/>
      <c r="G26" s="13"/>
      <c r="H26" s="13"/>
    </row>
    <row r="27" spans="2:9" ht="15.5" x14ac:dyDescent="0.35">
      <c r="B27" s="8" t="s">
        <v>56</v>
      </c>
      <c r="C27" s="13"/>
      <c r="D27" s="13"/>
      <c r="E27" s="13"/>
      <c r="F27" s="13"/>
      <c r="G27" s="13"/>
      <c r="H27" s="13"/>
      <c r="I27" t="s">
        <v>59</v>
      </c>
    </row>
    <row r="28" spans="2:9" x14ac:dyDescent="0.35">
      <c r="B28" t="s">
        <v>4</v>
      </c>
      <c r="C28" s="18">
        <v>50000</v>
      </c>
      <c r="D28" s="18">
        <v>60000</v>
      </c>
      <c r="E28" s="18">
        <v>70000</v>
      </c>
      <c r="F28" s="18">
        <v>80000</v>
      </c>
      <c r="G28" s="18">
        <v>90000</v>
      </c>
      <c r="H28" s="18">
        <v>100000</v>
      </c>
    </row>
    <row r="29" spans="2:9" x14ac:dyDescent="0.35">
      <c r="B29" t="s">
        <v>18</v>
      </c>
      <c r="C29" s="18">
        <v>10000</v>
      </c>
      <c r="D29" s="18">
        <v>10000</v>
      </c>
      <c r="E29" s="18">
        <v>5000</v>
      </c>
      <c r="F29" s="18">
        <v>5000</v>
      </c>
      <c r="G29" s="18"/>
      <c r="H29" s="18"/>
    </row>
    <row r="30" spans="2:9" x14ac:dyDescent="0.35">
      <c r="B30" t="s">
        <v>6</v>
      </c>
      <c r="C30" s="18">
        <v>5000</v>
      </c>
      <c r="D30" s="18">
        <v>7500</v>
      </c>
      <c r="E30" s="18">
        <v>7500</v>
      </c>
      <c r="F30" s="18">
        <v>7500</v>
      </c>
      <c r="G30" s="18">
        <v>7500</v>
      </c>
      <c r="H30" s="18">
        <v>7500</v>
      </c>
    </row>
    <row r="31" spans="2:9" x14ac:dyDescent="0.35">
      <c r="B31" t="s">
        <v>19</v>
      </c>
      <c r="C31" s="18">
        <v>5000</v>
      </c>
      <c r="D31" s="18">
        <v>10000</v>
      </c>
      <c r="E31" s="18">
        <v>10000</v>
      </c>
      <c r="F31" s="18">
        <v>10000</v>
      </c>
      <c r="G31" s="18">
        <v>10000</v>
      </c>
      <c r="H31" s="18">
        <v>10000</v>
      </c>
    </row>
    <row r="32" spans="2:9" x14ac:dyDescent="0.35">
      <c r="B32" t="s">
        <v>20</v>
      </c>
      <c r="C32" s="18">
        <v>4500</v>
      </c>
      <c r="D32" s="18">
        <v>5000</v>
      </c>
      <c r="E32" s="18">
        <v>5000</v>
      </c>
      <c r="F32" s="18">
        <v>5000</v>
      </c>
      <c r="G32" s="18">
        <v>5000</v>
      </c>
      <c r="H32" s="18">
        <v>5000</v>
      </c>
    </row>
    <row r="33" spans="2:8" x14ac:dyDescent="0.35">
      <c r="B33" t="s">
        <v>21</v>
      </c>
      <c r="C33" s="18">
        <v>240000</v>
      </c>
      <c r="D33" s="18"/>
      <c r="E33" s="18"/>
      <c r="F33" s="18"/>
      <c r="G33" s="18"/>
      <c r="H33" s="18"/>
    </row>
    <row r="34" spans="2:8" x14ac:dyDescent="0.35">
      <c r="B34" t="s">
        <v>48</v>
      </c>
      <c r="C34" s="18"/>
      <c r="D34" s="18"/>
      <c r="E34" s="18"/>
      <c r="F34" s="18"/>
      <c r="G34" s="18"/>
      <c r="H34" s="18"/>
    </row>
    <row r="35" spans="2:8" x14ac:dyDescent="0.35">
      <c r="B35" t="s">
        <v>45</v>
      </c>
      <c r="C35" s="18"/>
      <c r="D35" s="18">
        <f>C24/15</f>
        <v>15333.333333333334</v>
      </c>
      <c r="E35" s="18">
        <v>15333</v>
      </c>
      <c r="F35" s="18">
        <v>15333</v>
      </c>
      <c r="G35" s="18">
        <v>15333</v>
      </c>
      <c r="H35" s="18">
        <v>15333</v>
      </c>
    </row>
    <row r="36" spans="2:8" x14ac:dyDescent="0.35">
      <c r="B36" t="s">
        <v>46</v>
      </c>
      <c r="C36" s="18"/>
      <c r="D36" s="18">
        <f t="shared" ref="D36:H36" si="1">D54*0.03</f>
        <v>6739.9999999999991</v>
      </c>
      <c r="E36" s="18">
        <f t="shared" si="1"/>
        <v>6280.0099999999993</v>
      </c>
      <c r="F36" s="18">
        <f t="shared" si="1"/>
        <v>5820.0199999999995</v>
      </c>
      <c r="G36" s="18">
        <f t="shared" si="1"/>
        <v>5360.03</v>
      </c>
      <c r="H36" s="18">
        <f t="shared" si="1"/>
        <v>4900.04</v>
      </c>
    </row>
    <row r="37" spans="2:8" x14ac:dyDescent="0.35">
      <c r="B37" t="s">
        <v>47</v>
      </c>
      <c r="C37" s="18"/>
      <c r="D37" s="18"/>
      <c r="E37" s="18"/>
      <c r="F37" s="18"/>
      <c r="G37" s="18"/>
      <c r="H37" s="18"/>
    </row>
    <row r="38" spans="2:8" x14ac:dyDescent="0.35">
      <c r="B38" t="s">
        <v>22</v>
      </c>
      <c r="C38" s="18"/>
      <c r="D38" s="18"/>
      <c r="E38" s="18"/>
      <c r="F38" s="18"/>
      <c r="G38" s="18"/>
      <c r="H38" s="18"/>
    </row>
    <row r="39" spans="2:8" x14ac:dyDescent="0.35">
      <c r="B39" t="s">
        <v>52</v>
      </c>
      <c r="C39" s="18"/>
      <c r="D39" s="18"/>
      <c r="E39" s="18"/>
      <c r="F39" s="18"/>
      <c r="G39" s="18"/>
      <c r="H39" s="18"/>
    </row>
    <row r="40" spans="2:8" x14ac:dyDescent="0.35">
      <c r="B40" t="s">
        <v>54</v>
      </c>
      <c r="C40" s="18">
        <v>4000</v>
      </c>
      <c r="D40" s="18">
        <v>4000</v>
      </c>
      <c r="E40" s="18">
        <v>4000</v>
      </c>
      <c r="F40" s="18">
        <v>4000</v>
      </c>
      <c r="G40" s="18">
        <v>4000</v>
      </c>
      <c r="H40" s="18">
        <v>4000</v>
      </c>
    </row>
    <row r="41" spans="2:8" x14ac:dyDescent="0.35">
      <c r="B41" t="s">
        <v>23</v>
      </c>
      <c r="C41" s="18">
        <v>2500</v>
      </c>
      <c r="D41" s="18">
        <v>2500</v>
      </c>
      <c r="E41" s="18">
        <v>2500</v>
      </c>
      <c r="F41" s="18">
        <v>2500</v>
      </c>
      <c r="G41" s="18">
        <v>2500</v>
      </c>
      <c r="H41" s="18">
        <v>2500</v>
      </c>
    </row>
    <row r="42" spans="2:8" x14ac:dyDescent="0.35">
      <c r="B42" s="2" t="s">
        <v>24</v>
      </c>
      <c r="C42" s="19"/>
      <c r="D42" s="19"/>
      <c r="E42" s="19"/>
      <c r="F42" s="19"/>
      <c r="G42" s="19"/>
      <c r="H42" s="19"/>
    </row>
    <row r="43" spans="2:8" x14ac:dyDescent="0.35">
      <c r="B43" s="3" t="s">
        <v>25</v>
      </c>
      <c r="C43" s="16">
        <f>SUM(C28:C42)</f>
        <v>321000</v>
      </c>
      <c r="D43" s="16">
        <f>SUM(D28:D42)</f>
        <v>121073.33333333333</v>
      </c>
      <c r="E43" s="16">
        <f t="shared" ref="E43:H43" si="2">SUM(E28:E42)</f>
        <v>125613.01</v>
      </c>
      <c r="F43" s="16">
        <f t="shared" si="2"/>
        <v>135153.02000000002</v>
      </c>
      <c r="G43" s="16">
        <f t="shared" si="2"/>
        <v>139693.03</v>
      </c>
      <c r="H43" s="16">
        <f t="shared" si="2"/>
        <v>149233.04</v>
      </c>
    </row>
    <row r="44" spans="2:8" x14ac:dyDescent="0.35">
      <c r="C44" s="13"/>
      <c r="D44" s="13"/>
      <c r="E44" s="13"/>
      <c r="F44" s="13"/>
      <c r="G44" s="13"/>
      <c r="H44" s="13"/>
    </row>
    <row r="45" spans="2:8" x14ac:dyDescent="0.35">
      <c r="B45" s="3" t="s">
        <v>58</v>
      </c>
      <c r="C45" s="16">
        <f>C25-C43</f>
        <v>4500</v>
      </c>
      <c r="D45" s="16">
        <f>D25-D43</f>
        <v>-2073.3333333333285</v>
      </c>
      <c r="E45" s="16">
        <f t="shared" ref="E45:H45" si="3">E25-E43</f>
        <v>-1113.0099999999948</v>
      </c>
      <c r="F45" s="16">
        <f t="shared" si="3"/>
        <v>4846.9799999999814</v>
      </c>
      <c r="G45" s="16">
        <f t="shared" si="3"/>
        <v>15806.970000000001</v>
      </c>
      <c r="H45" s="16">
        <f t="shared" si="3"/>
        <v>21766.959999999992</v>
      </c>
    </row>
    <row r="46" spans="2:8" x14ac:dyDescent="0.35">
      <c r="C46" s="13"/>
      <c r="D46" s="13"/>
      <c r="E46" s="13"/>
      <c r="F46" s="13"/>
      <c r="G46" s="13"/>
      <c r="H46" s="13"/>
    </row>
    <row r="47" spans="2:8" x14ac:dyDescent="0.35">
      <c r="B47" t="s">
        <v>57</v>
      </c>
      <c r="C47" s="18">
        <v>20000</v>
      </c>
      <c r="D47" s="18">
        <v>20000</v>
      </c>
      <c r="E47" s="18">
        <v>20000</v>
      </c>
      <c r="F47" s="18">
        <v>20000</v>
      </c>
      <c r="G47" s="18">
        <v>20000</v>
      </c>
      <c r="H47" s="18">
        <v>20000</v>
      </c>
    </row>
    <row r="48" spans="2:8" x14ac:dyDescent="0.35">
      <c r="C48" s="13"/>
      <c r="D48" s="13"/>
      <c r="E48" s="13"/>
      <c r="F48" s="13"/>
      <c r="G48" s="13"/>
      <c r="H48" s="13"/>
    </row>
    <row r="49" spans="2:11" x14ac:dyDescent="0.35">
      <c r="C49" s="13"/>
      <c r="D49" s="13"/>
      <c r="E49" s="13"/>
      <c r="F49" s="13"/>
      <c r="G49" s="13"/>
      <c r="H49" s="13"/>
    </row>
    <row r="50" spans="2:11" x14ac:dyDescent="0.35">
      <c r="C50" s="13"/>
      <c r="D50" s="13"/>
      <c r="E50" s="13"/>
      <c r="F50" s="13"/>
      <c r="G50" s="13"/>
      <c r="H50" s="13"/>
      <c r="K50" s="7"/>
    </row>
    <row r="51" spans="2:11" x14ac:dyDescent="0.35">
      <c r="B51" s="4" t="s">
        <v>0</v>
      </c>
      <c r="C51" s="20">
        <v>20000</v>
      </c>
      <c r="D51" s="17">
        <f>C53</f>
        <v>4500</v>
      </c>
      <c r="E51" s="17">
        <f t="shared" ref="E51:H51" si="4">D53</f>
        <v>-17573.333333333328</v>
      </c>
      <c r="F51" s="17">
        <f t="shared" si="4"/>
        <v>-38686.343333333323</v>
      </c>
      <c r="G51" s="17">
        <f t="shared" si="4"/>
        <v>-53839.363333333342</v>
      </c>
      <c r="H51" s="17">
        <f t="shared" si="4"/>
        <v>-58032.393333333341</v>
      </c>
    </row>
    <row r="52" spans="2:11" x14ac:dyDescent="0.35">
      <c r="B52" t="s">
        <v>26</v>
      </c>
      <c r="C52" s="13">
        <f>C45-C47</f>
        <v>-15500</v>
      </c>
      <c r="D52" s="13">
        <f t="shared" ref="D52:H52" si="5">D45-D47</f>
        <v>-22073.333333333328</v>
      </c>
      <c r="E52" s="13">
        <f t="shared" si="5"/>
        <v>-21113.009999999995</v>
      </c>
      <c r="F52" s="13">
        <f t="shared" si="5"/>
        <v>-15153.020000000019</v>
      </c>
      <c r="G52" s="13">
        <f t="shared" si="5"/>
        <v>-4193.0299999999988</v>
      </c>
      <c r="H52" s="13">
        <f t="shared" si="5"/>
        <v>1766.9599999999919</v>
      </c>
      <c r="K52" s="7"/>
    </row>
    <row r="53" spans="2:11" x14ac:dyDescent="0.35">
      <c r="B53" s="2" t="s">
        <v>1</v>
      </c>
      <c r="C53" s="14">
        <f>C51+C52</f>
        <v>4500</v>
      </c>
      <c r="D53" s="14">
        <f t="shared" ref="D53:F53" si="6">D51+D52</f>
        <v>-17573.333333333328</v>
      </c>
      <c r="E53" s="14">
        <f t="shared" si="6"/>
        <v>-38686.343333333323</v>
      </c>
      <c r="F53" s="14">
        <f t="shared" si="6"/>
        <v>-53839.363333333342</v>
      </c>
      <c r="G53" s="14">
        <f>G51+G52</f>
        <v>-58032.393333333341</v>
      </c>
      <c r="H53" s="14">
        <f>H51+H52</f>
        <v>-56265.433333333349</v>
      </c>
    </row>
    <row r="54" spans="2:11" x14ac:dyDescent="0.35">
      <c r="B54" t="s">
        <v>28</v>
      </c>
      <c r="C54" s="13">
        <f>C33</f>
        <v>240000</v>
      </c>
      <c r="D54" s="13">
        <f>C54-D35</f>
        <v>224666.66666666666</v>
      </c>
      <c r="E54" s="13">
        <f t="shared" ref="E54:H54" si="7">D54-E35</f>
        <v>209333.66666666666</v>
      </c>
      <c r="F54" s="13">
        <f t="shared" si="7"/>
        <v>194000.66666666666</v>
      </c>
      <c r="G54" s="13">
        <f t="shared" si="7"/>
        <v>178667.66666666666</v>
      </c>
      <c r="H54" s="13">
        <f t="shared" si="7"/>
        <v>163334.66666666666</v>
      </c>
      <c r="I54" s="7"/>
    </row>
    <row r="56" spans="2:11" x14ac:dyDescent="0.35">
      <c r="C56" s="13"/>
      <c r="D56" s="13"/>
      <c r="E56" s="13"/>
      <c r="F56" s="13"/>
      <c r="G56" s="13"/>
      <c r="H56" s="13"/>
    </row>
    <row r="57" spans="2:11" x14ac:dyDescent="0.35">
      <c r="C57" s="13"/>
      <c r="D57" s="13"/>
      <c r="E57" s="13"/>
      <c r="F57" s="13"/>
      <c r="G57" s="13"/>
      <c r="H57" s="13"/>
    </row>
    <row r="58" spans="2:11" x14ac:dyDescent="0.35">
      <c r="C58" s="7"/>
      <c r="D58" s="7"/>
      <c r="E58" s="7"/>
      <c r="F58" s="7"/>
      <c r="G58" s="7"/>
      <c r="H58" s="7"/>
    </row>
    <row r="61" spans="2:11" x14ac:dyDescent="0.35">
      <c r="C61" s="7"/>
      <c r="D61" s="7"/>
      <c r="E61" s="7"/>
      <c r="F61" s="7"/>
      <c r="G61" s="7"/>
      <c r="H61" s="7"/>
    </row>
    <row r="62" spans="2:11" x14ac:dyDescent="0.35">
      <c r="C62" s="7"/>
      <c r="D62" s="7"/>
      <c r="E62" s="7"/>
      <c r="F62" s="7"/>
      <c r="G62" s="7"/>
      <c r="H62" s="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Kassaflödesanalys</vt:lpstr>
      <vt:lpstr>Årsbudget</vt:lpstr>
      <vt:lpstr>Budget 6 år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Daniel Englund</cp:lastModifiedBy>
  <dcterms:created xsi:type="dcterms:W3CDTF">2021-01-19T12:46:21Z</dcterms:created>
  <dcterms:modified xsi:type="dcterms:W3CDTF">2022-11-23T18:27:58Z</dcterms:modified>
</cp:coreProperties>
</file>